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3.png" ContentType="image/png"/>
  <Override PartName="/xl/media/image2.png" ContentType="image/png"/>
  <Override PartName="/xl/media/image1.png" ContentType="image/p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3"/>
  </bookViews>
  <sheets>
    <sheet name="Rekapitulace stavby" sheetId="1" state="visible" r:id="rId2"/>
    <sheet name="1 - Římov-muzeum poutnictví" sheetId="2" state="visible" r:id="rId3"/>
    <sheet name="elektro" sheetId="3" state="visible" r:id="rId4"/>
    <sheet name="767 - Vyztužení stropu" sheetId="4" state="visible" r:id="rId5"/>
  </sheets>
  <definedNames>
    <definedName function="false" hidden="false" localSheetId="1" name="_xlnm.Print_Area" vbProcedure="false">'1 - Římov-muzeum poutnictví'!$C$4:$Q$70;'1 - Římov-muzeum poutnictví'!$C$76:$Q$115;'1 - Římov-muzeum poutnictví'!$C$121:$Q$533</definedName>
    <definedName function="false" hidden="false" localSheetId="1" name="_xlnm.Print_Titles" vbProcedure="false">'1 - Římov-muzeum poutnictví'!$131:$131</definedName>
    <definedName function="false" hidden="false" localSheetId="3" name="_xlnm.Print_Area" vbProcedure="false">'767 - Vyztužení stropu'!$C$67:$K$93</definedName>
    <definedName function="false" hidden="false" localSheetId="3" name="_xlnm.Print_Titles" vbProcedure="false">'767 - Vyztužení stropu'!$79:$79</definedName>
    <definedName function="false" hidden="true" localSheetId="3" name="_xlnm._FilterDatabase" vbProcedure="false">'767 - Vyztužení stropu'!$C$79:$K$93</definedName>
    <definedName function="false" hidden="false" localSheetId="0" name="_xlnm.Print_Area" vbProcedure="false">'Rekapitulace stavby'!$C$4:$AP$70;'Rekapitulace stavby'!$C$76:$AP$92</definedName>
    <definedName function="false" hidden="false" localSheetId="0" name="_xlnm.Print_Titles" vbProcedure="false">'Rekapitulace stavby'!$85:$85</definedName>
    <definedName function="false" hidden="false" localSheetId="0" name="_xlnm.Print_Area" vbProcedure="false">'Rekapitulace stavby'!$C$4:$AP$70,'Rekapitulace stavby'!$C$76:$AP$92</definedName>
    <definedName function="false" hidden="false" localSheetId="0" name="_xlnm.Print_Titles" vbProcedure="false">'Rekapitulace stavby'!$85:$85</definedName>
    <definedName function="false" hidden="false" localSheetId="1" name="_xlnm.Print_Area" vbProcedure="false">'1 - Římov-muzeum poutnictví'!$C$4:$Q$70,'1 - Římov-muzeum poutnictví'!$C$76:$Q$115,'1 - Římov-muzeum poutnictví'!$C$121:$Q$533</definedName>
    <definedName function="false" hidden="false" localSheetId="1" name="_xlnm.Print_Titles" vbProcedure="false">'1 - Římov-muzeum poutnictví'!$131:$131</definedName>
    <definedName function="false" hidden="false" localSheetId="3" name="_xlnm.Print_Area" vbProcedure="false">'767 - Vyztužení stropu'!$C$67:$K$93</definedName>
    <definedName function="false" hidden="false" localSheetId="3" name="_xlnm.Print_Titles" vbProcedure="false">'767 - Vyztužení stropu'!$79:$79</definedName>
    <definedName function="false" hidden="false" localSheetId="3" name="_xlnm._FilterDatabase" vbProcedure="false">'767 - Vyztužení stropu'!$C$79:$K$93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<sst xmlns="http://schemas.openxmlformats.org/spreadsheetml/2006/main" count="4108" uniqueCount="838">
  <si>
    <t>2012</t>
  </si>
  <si>
    <t>List obsahuje:</t>
  </si>
  <si>
    <t>1) Souhrnný list stavby</t>
  </si>
  <si>
    <t>2) Rekapitulace objektů</t>
  </si>
  <si>
    <t>2.0</t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</si>
  <si>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</si>
  <si>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</si>
  <si>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</si>
  <si>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</si>
  <si>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</si>
  <si>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</si>
  <si>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</si>
  <si>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</si>
  <si>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0,001</t>
  </si>
  <si>
    <t>Kód:</t>
  </si>
  <si>
    <t>Stavba:</t>
  </si>
  <si>
    <t>Římov-muzeum poutnictví</t>
  </si>
  <si>
    <t>JKSO:</t>
  </si>
  <si>
    <t>CC-CZ:</t>
  </si>
  <si>
    <t>Místo:</t>
  </si>
  <si>
    <t>Datum:</t>
  </si>
  <si>
    <t>Objednatel:</t>
  </si>
  <si>
    <t>IČ:</t>
  </si>
  <si>
    <t>DIČ:</t>
  </si>
  <si>
    <t>Zhotovitel: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</si>
  <si>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</si>
  <si>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</si>
  <si>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</si>
  <si>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</si>
  <si>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</si>
  <si>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</si>
  <si>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</si>
  <si>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</si>
  <si>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</si>
  <si>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</si>
  <si>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</si>
  <si>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</si>
  <si>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</si>
  <si>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</si>
  <si>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</si>
  <si>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</si>
  <si>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</si>
  <si>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</si>
  <si>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</si>
  <si>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</si>
  <si>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</si>
  <si>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</si>
  <si>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</si>
  <si>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</si>
  <si>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</si>
  <si>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</si>
  <si>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</si>
  <si>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</si>
  <si>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</si>
  <si>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</si>
  <si>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</si>
  <si>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</si>
  <si>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</si>
  <si>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</si>
  <si>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</si>
  <si>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</si>
  <si>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</si>
  <si>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</si>
  <si>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</si>
  <si>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</si>
  <si>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</si>
  <si>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</si>
  <si>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</si>
  <si>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</si>
  <si>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</si>
  <si>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</si>
  <si>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{bf3f7124-f9de-4b69-868c-dd7e3323cf88}</t>
  </si>
  <si>
    <t>{00000000-0000-0000-0000-000000000000}</t>
  </si>
  <si>
    <t>/</t>
  </si>
  <si>
    <t>1</t>
  </si>
  <si>
    <t>{b50c4a66-896e-485d-8b3a-fe02d03fe63b}</t>
  </si>
  <si>
    <t>2) Ostatní náklady ze souhrnného listu</t>
  </si>
  <si>
    <t>Procent. zadání_x000D_
[% nákladů rozpočtu]</t>
  </si>
  <si>
    <t>Zařazení nákladů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</si>
  <si>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</si>
  <si>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</si>
  <si>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</si>
  <si>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</si>
  <si>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</si>
  <si>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</si>
  <si>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</si>
  <si>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</si>
  <si>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</si>
  <si>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1 - Římov-muzeum poutnictví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</si>
  <si>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</si>
  <si>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</si>
  <si>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</si>
  <si>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</si>
  <si>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</si>
  <si>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</si>
  <si>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</si>
  <si>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</si>
  <si>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>1 - Zemní práce</t>
  </si>
  <si>
    <t>2 - Zakládání</t>
  </si>
  <si>
    <t>3 - Svislé a kompletní konstrukce</t>
  </si>
  <si>
    <t>4 - Vodorovné konstrukce</t>
  </si>
  <si>
    <t>6 - Úpravy povrchů, podlahy a osazování výplní</t>
  </si>
  <si>
    <t>9 - Ostatní konstrukce a práce, bourání</t>
  </si>
  <si>
    <t>997 - Přesun sutě</t>
  </si>
  <si>
    <t>998 - Přesun hmot</t>
  </si>
  <si>
    <t>PSV - Práce a dodávky PSV</t>
  </si>
  <si>
    <t>711 - Izolace proti vodě, vlhkosti a plynům</t>
  </si>
  <si>
    <t>713 - Izolace tepelné</t>
  </si>
  <si>
    <t>744 - Elektromontáže - rozvody vodičů měděných</t>
  </si>
  <si>
    <t>762 - Konstrukce tesařské</t>
  </si>
  <si>
    <t>763 - Konstrukce suché výstavby</t>
  </si>
  <si>
    <t>764 - Konstrukce klempířské</t>
  </si>
  <si>
    <t>765 - Krytina skládaná</t>
  </si>
  <si>
    <t>766 - Konstrukce truhlářské</t>
  </si>
  <si>
    <t>767 - Konstrukce zámečnické</t>
  </si>
  <si>
    <t>771 - Podlahy z dlaždic</t>
  </si>
  <si>
    <t>775 - Podlahy skládané</t>
  </si>
  <si>
    <t>783 - Dokončovací práce - nátěry</t>
  </si>
  <si>
    <t>784 - Dokončovací práce - malby a tapety</t>
  </si>
  <si>
    <t>2) Ostatní náklady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</si>
  <si>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</si>
  <si>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</si>
  <si>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</si>
  <si>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</si>
  <si>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</si>
  <si>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</si>
  <si>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</si>
  <si>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</si>
  <si>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</si>
  <si>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</si>
  <si>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</si>
  <si>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</si>
  <si>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</si>
  <si>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</si>
  <si>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</si>
  <si>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</si>
  <si>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181951102</t>
  </si>
  <si>
    <t>Úprava terénu před objektem</t>
  </si>
  <si>
    <t>m2</t>
  </si>
  <si>
    <t>4</t>
  </si>
  <si>
    <t>-2090794034</t>
  </si>
  <si>
    <t>urovnání nerovností ve vnitřním prostoru objektu(zemní práce)</t>
  </si>
  <si>
    <t>291111111</t>
  </si>
  <si>
    <t>Podklad pro zpevněné plochy z kameniva drceného 0 až 63 mm</t>
  </si>
  <si>
    <t>m3</t>
  </si>
  <si>
    <t>1852509293</t>
  </si>
  <si>
    <t>69*0,1</t>
  </si>
  <si>
    <t>VV</t>
  </si>
  <si>
    <t>311238116</t>
  </si>
  <si>
    <t>Zdivo nosné vnitřní z cihel broušených tl 300 mm pevnosti P 15 na MVC</t>
  </si>
  <si>
    <t>-1733975486</t>
  </si>
  <si>
    <t>štítová zeď</t>
  </si>
  <si>
    <t>33</t>
  </si>
  <si>
    <t>346244371</t>
  </si>
  <si>
    <t>Zazdívka o tl 140 mm rýh, nik nebo kapes z cihel pálených</t>
  </si>
  <si>
    <t>1290533385</t>
  </si>
  <si>
    <t>stávající vikýře</t>
  </si>
  <si>
    <t>2*(1,8*1,2)</t>
  </si>
  <si>
    <t>346271122</t>
  </si>
  <si>
    <t>Přizdívky  tl 115 mm z cihel vápenopískových dl 250 mm</t>
  </si>
  <si>
    <t>-954144564</t>
  </si>
  <si>
    <t>obezdění stěn</t>
  </si>
  <si>
    <t>99</t>
  </si>
  <si>
    <t>346272115</t>
  </si>
  <si>
    <t>Přizdívky tl 150 mm z pórobetonových přesných příčkovek </t>
  </si>
  <si>
    <t>-2144271349</t>
  </si>
  <si>
    <t>nad podestou</t>
  </si>
  <si>
    <t>10,685*0,5</t>
  </si>
  <si>
    <t>385953111</t>
  </si>
  <si>
    <t>Dodávka a montáž dřevěné konstrukce schodiště</t>
  </si>
  <si>
    <t>soubor</t>
  </si>
  <si>
    <t>je dle popisu</t>
  </si>
  <si>
    <t>896176581</t>
  </si>
  <si>
    <t>18x264/182,78 stupně š.0,8m, 0,8*0,8 mezipodesta+schodnice, výkr.č.D7,D9</t>
  </si>
  <si>
    <t>385953112</t>
  </si>
  <si>
    <t>Dodávka a montáž dřevěného zábradlí schodiště</t>
  </si>
  <si>
    <t>-232971376</t>
  </si>
  <si>
    <t>dl.zábradlí 2,376+2,351+0,8 , výška 1,2m výkr.č.D7</t>
  </si>
  <si>
    <t>342241112</t>
  </si>
  <si>
    <t>Příčky z cihel plných lícových dl 290 mm pevnosti na MVC včetně spárování tl 140 mm výkr.č.D7,D9</t>
  </si>
  <si>
    <t>1878901683</t>
  </si>
  <si>
    <t>přízemí</t>
  </si>
  <si>
    <t>18,395*2,5-0,9*2,1</t>
  </si>
  <si>
    <t>417321313</t>
  </si>
  <si>
    <t>Ztužující pásy a věnce ze ŽB tř. C 16/20</t>
  </si>
  <si>
    <t>238874660</t>
  </si>
  <si>
    <t>(6,58+6,66+10,68+10,68)*0,3*0,3</t>
  </si>
  <si>
    <t>417351115</t>
  </si>
  <si>
    <t>Zřízení bednění ztužujících věnců</t>
  </si>
  <si>
    <t>-1437831499</t>
  </si>
  <si>
    <t>(6,58+6,66+10,68+10,68)*0,3*2</t>
  </si>
  <si>
    <t>417351116</t>
  </si>
  <si>
    <t>Odstranění bednění ztužujících věnců</t>
  </si>
  <si>
    <t>-1101430058</t>
  </si>
  <si>
    <t>417361821</t>
  </si>
  <si>
    <t>Výztuž ztužujících pásů a věnců betonářskou ocelí 10 505</t>
  </si>
  <si>
    <t>t</t>
  </si>
  <si>
    <t>463339478</t>
  </si>
  <si>
    <t>3,14*0,09</t>
  </si>
  <si>
    <t>611311131</t>
  </si>
  <si>
    <t>Potažení vnitřních rovných stropů vápenným štukem tloušťky do 3 mm</t>
  </si>
  <si>
    <t>-910456124</t>
  </si>
  <si>
    <t>(1,84*4,22*1,84)*10,65</t>
  </si>
  <si>
    <t>612311131</t>
  </si>
  <si>
    <t>Potažení vnitřních stěn vápenným štukem tloušťky do 3 mm</t>
  </si>
  <si>
    <t>125689456</t>
  </si>
  <si>
    <t>(10,195*3,3+6,65*3,3)*2</t>
  </si>
  <si>
    <t>patro</t>
  </si>
  <si>
    <t>(10,195*1,3+6,65*1,3)*2</t>
  </si>
  <si>
    <t>Součet</t>
  </si>
  <si>
    <t>612321121</t>
  </si>
  <si>
    <t>Vápenocementová omítka hladká jednovrstvá vnitřních stěn nanášená ručně</t>
  </si>
  <si>
    <t>-1156416827</t>
  </si>
  <si>
    <t>622131111</t>
  </si>
  <si>
    <t>Polymercementový spojovací můstek vnějších stěn nanášený ručně</t>
  </si>
  <si>
    <t>1208971362</t>
  </si>
  <si>
    <t>622131121</t>
  </si>
  <si>
    <t>Penetrace akrylát-silikon vnějších stěn nanášená ručně</t>
  </si>
  <si>
    <t>-658465900</t>
  </si>
  <si>
    <t>622143003</t>
  </si>
  <si>
    <t>Montáž omítkových plastových nebo pozinkovaných rohových profilů s tkaninou</t>
  </si>
  <si>
    <t>m</t>
  </si>
  <si>
    <t>-414670290</t>
  </si>
  <si>
    <t>okna a dveře</t>
  </si>
  <si>
    <t>5*(0,7*4)+1+2+2</t>
  </si>
  <si>
    <t>M</t>
  </si>
  <si>
    <t>590514800</t>
  </si>
  <si>
    <t>lišta rohová Al 10/10 cm s tkaninou bal. 2,5 m</t>
  </si>
  <si>
    <t>8</t>
  </si>
  <si>
    <t>-1070249648</t>
  </si>
  <si>
    <t>622143004</t>
  </si>
  <si>
    <t>Montáž omítkových samolepících začišťovacích profilů (APU lišt)</t>
  </si>
  <si>
    <t>-201575295</t>
  </si>
  <si>
    <t>590514760</t>
  </si>
  <si>
    <t>profil okenní začišťovací s tkaninou - 9 mm/2,4 m</t>
  </si>
  <si>
    <t>-140464967</t>
  </si>
  <si>
    <t>622321121</t>
  </si>
  <si>
    <t>Vápenocementová omítka hladká jednovrstvá vnějších stěn nanášená ručně</t>
  </si>
  <si>
    <t>-1504784350</t>
  </si>
  <si>
    <t>stávající stěny(západní a východní)</t>
  </si>
  <si>
    <t>(10,685*4,52)*2</t>
  </si>
  <si>
    <t>629991012</t>
  </si>
  <si>
    <t>Zakrytí výplní otvorů fólií přilepenou na začišťovací lišty</t>
  </si>
  <si>
    <t>1528508057</t>
  </si>
  <si>
    <t>631311115</t>
  </si>
  <si>
    <t>Mazanina tl do 80 mm z betonu prostého bez zvýšených nároků na prostředí tř. C 20/25</t>
  </si>
  <si>
    <t>1375388121</t>
  </si>
  <si>
    <t>P2</t>
  </si>
  <si>
    <t>6,65*10,19*0,07</t>
  </si>
  <si>
    <t>P1</t>
  </si>
  <si>
    <t>1+65*0,075</t>
  </si>
  <si>
    <t>631312141</t>
  </si>
  <si>
    <t>Doplnění rýh v dosavadních mazaninách betonem prostým pod prahy dveří</t>
  </si>
  <si>
    <t>1827202741</t>
  </si>
  <si>
    <t>dveře</t>
  </si>
  <si>
    <t>(2*1)*0,25*0,02</t>
  </si>
  <si>
    <t>631319011</t>
  </si>
  <si>
    <t>Příplatek k mazanině tl do 80 mm za přehlazení povrchu</t>
  </si>
  <si>
    <t>678589701</t>
  </si>
  <si>
    <t>631319171</t>
  </si>
  <si>
    <t>Příplatek k mazanině tl do 80 mm za stržení povrchu spodní vrstvy před vložením výztuže</t>
  </si>
  <si>
    <t>283201396</t>
  </si>
  <si>
    <t>631362021</t>
  </si>
  <si>
    <t>Výztuž mazanin svařovanými sítěmi Kari 5/1450x5/150</t>
  </si>
  <si>
    <t>435377618</t>
  </si>
  <si>
    <t>P1,P2</t>
  </si>
  <si>
    <t>(6,65*10,19*0,07)*20/1000+65*0,075*20/1000</t>
  </si>
  <si>
    <t>636311111</t>
  </si>
  <si>
    <t>Kladení dlažby z betonových dlaždic 40x40cm na sucho na terče z umělé hmoty o výšce do 25 mm s vyspárováním</t>
  </si>
  <si>
    <t>-525665995</t>
  </si>
  <si>
    <t>podesta</t>
  </si>
  <si>
    <t>36,2</t>
  </si>
  <si>
    <t>59631105</t>
  </si>
  <si>
    <t>dlaždice ruční cihelná 29x14x3</t>
  </si>
  <si>
    <t>kus</t>
  </si>
  <si>
    <t>1021448015</t>
  </si>
  <si>
    <t>výstavní prostor 24,6ks /m2</t>
  </si>
  <si>
    <t>67,5*24,6*1,15</t>
  </si>
  <si>
    <t>597612899</t>
  </si>
  <si>
    <t>dlaždice z lomového kamene (žulové)</t>
  </si>
  <si>
    <t>281648340</t>
  </si>
  <si>
    <t>36,2*1,15</t>
  </si>
  <si>
    <t>636311112</t>
  </si>
  <si>
    <t>Kladení dlažby keramické se zalitím spár</t>
  </si>
  <si>
    <t>-1737424711</t>
  </si>
  <si>
    <t>výstavní prostor</t>
  </si>
  <si>
    <t>67,5</t>
  </si>
  <si>
    <t>612631001</t>
  </si>
  <si>
    <t>Spárování spárovací maltou vnitřních pohledových ploch stěn z cihel</t>
  </si>
  <si>
    <t>3361459</t>
  </si>
  <si>
    <t>642942721</t>
  </si>
  <si>
    <t>Osazování zárubní nebo rámů dveřních kovových do 4 m2 na montážní pěnu</t>
  </si>
  <si>
    <t>941736163</t>
  </si>
  <si>
    <t>55331526</t>
  </si>
  <si>
    <t>zárubeň ocelová pro sádrokarton 100 1450 dvoukřídlá</t>
  </si>
  <si>
    <t>-1757907571</t>
  </si>
  <si>
    <t>1713579072</t>
  </si>
  <si>
    <t>55331527</t>
  </si>
  <si>
    <t>dveře dvoukřídlé vchodové 1410/2170</t>
  </si>
  <si>
    <t>330186145</t>
  </si>
  <si>
    <t>941311111</t>
  </si>
  <si>
    <t>Montáž lešení řadového modulového lehkého zatížení do 200 kg/m2 š do 0,9 m v do 10 m</t>
  </si>
  <si>
    <t>1893991291</t>
  </si>
  <si>
    <t>10,685*3*2</t>
  </si>
  <si>
    <t>941311211</t>
  </si>
  <si>
    <t>Příplatek k lešení řadovému modulovému lehkému š 0,9 m v do 25 m za první a ZKD den použití</t>
  </si>
  <si>
    <t>-1234899589</t>
  </si>
  <si>
    <t>64,11*30</t>
  </si>
  <si>
    <t>941311811</t>
  </si>
  <si>
    <t>Demontáž lešení řadového modulového lehkého zatížení do 200 kg/m2 š do 0,9 m v do 10 m</t>
  </si>
  <si>
    <t>-341475921</t>
  </si>
  <si>
    <t>952901111</t>
  </si>
  <si>
    <t>Vyčištění budov bytové a občanské výstavby při výšce podlaží do 4 m</t>
  </si>
  <si>
    <t>hod</t>
  </si>
  <si>
    <t>-1140041950</t>
  </si>
  <si>
    <t>953941212</t>
  </si>
  <si>
    <t>Dodávka a montáží kovových mříží v rámu nebo z jednotlivých tyčí</t>
  </si>
  <si>
    <t>824907993</t>
  </si>
  <si>
    <t>pro okna a dveře</t>
  </si>
  <si>
    <t>5+2</t>
  </si>
  <si>
    <t>962023490</t>
  </si>
  <si>
    <t>Bourání zdiva nadzákladového smíšeného</t>
  </si>
  <si>
    <t>-613727746</t>
  </si>
  <si>
    <t>otvor pro dveře</t>
  </si>
  <si>
    <t>1,2*2*0,6</t>
  </si>
  <si>
    <t>963021443</t>
  </si>
  <si>
    <t>Bourání kleneb na MC tl do 250 mm</t>
  </si>
  <si>
    <t>-368847552</t>
  </si>
  <si>
    <t>otvor pro schodiště</t>
  </si>
  <si>
    <t>3</t>
  </si>
  <si>
    <t>965042141</t>
  </si>
  <si>
    <t>Bourání podkladů pod dlažby nebo mazanin betonových tl do 100 mm pl přes 4 m2</t>
  </si>
  <si>
    <t>-1390601852</t>
  </si>
  <si>
    <t>10,195*6,6*0,1</t>
  </si>
  <si>
    <t>968062354</t>
  </si>
  <si>
    <t>Vybourání dřevěných rámů oken dvojitých včetně křídel pl do 1 m2</t>
  </si>
  <si>
    <t>-1383531483</t>
  </si>
  <si>
    <t>stávající okénka</t>
  </si>
  <si>
    <t>5*(0,7*0,7)</t>
  </si>
  <si>
    <t>968062356</t>
  </si>
  <si>
    <t>Vybourání dřevěných rámů oken dvojitých včetně křídel pl do 4 m2</t>
  </si>
  <si>
    <t>354786032</t>
  </si>
  <si>
    <t>velká okna(stávající vikýře)</t>
  </si>
  <si>
    <t>2*(1,2*1,8)</t>
  </si>
  <si>
    <t>968072456</t>
  </si>
  <si>
    <t>Vybourání kovových dveřních zárubní pl přes 2 m2</t>
  </si>
  <si>
    <t>801869621</t>
  </si>
  <si>
    <t>vchodové dveře stávající</t>
  </si>
  <si>
    <t>1,5*2,2</t>
  </si>
  <si>
    <t>978013191</t>
  </si>
  <si>
    <t>Otlučení vnitřní vápenné nebo vápenocementové omítky stěn v rozsahu do 100 %</t>
  </si>
  <si>
    <t>1879343917</t>
  </si>
  <si>
    <t>978015391</t>
  </si>
  <si>
    <t>Otlučení vnější vápenné nebo vápenocementové vnější omítky stupně členitosti 1 a 2 rozsahu do 100%</t>
  </si>
  <si>
    <t>-456970349</t>
  </si>
  <si>
    <t>997013211</t>
  </si>
  <si>
    <t>Vnitrostaveništní doprava suti a vybouraných hmot pro budovy v do 6 m ručně</t>
  </si>
  <si>
    <t>-1190137439</t>
  </si>
  <si>
    <t>997013311</t>
  </si>
  <si>
    <t>Montáž a demontáž shozu suti v do 10 m</t>
  </si>
  <si>
    <t>1944646670</t>
  </si>
  <si>
    <t>997013501</t>
  </si>
  <si>
    <t>Odvoz suti a vybouraných hmot na skládku nebo meziskládku do 1 km se složením</t>
  </si>
  <si>
    <t>916860858</t>
  </si>
  <si>
    <t>997013509</t>
  </si>
  <si>
    <t>Příplatek k odvozu suti a vybouraných hmot na skládku ZKD 1 km přes 1 km</t>
  </si>
  <si>
    <t>1482865524</t>
  </si>
  <si>
    <t>15*18,302</t>
  </si>
  <si>
    <t>997013811</t>
  </si>
  <si>
    <t>Poplatek za uložení stavebního dřevěného odpadu na skládce (skládkovné)</t>
  </si>
  <si>
    <t>-407334212</t>
  </si>
  <si>
    <t>997013831</t>
  </si>
  <si>
    <t>Poplatek za uložení stavebního směsného odpadu na skládce (skládkovné)</t>
  </si>
  <si>
    <t>1926707230</t>
  </si>
  <si>
    <t>998011001</t>
  </si>
  <si>
    <t>Přesun hmot pro budovy zděné v do 6 m</t>
  </si>
  <si>
    <t>472759694</t>
  </si>
  <si>
    <t>711211111</t>
  </si>
  <si>
    <t>Izolace proti zemní vlhkosti a radonu provětrávaná z plastových segmentů v 40 mm se zabetonováním</t>
  </si>
  <si>
    <t>16</t>
  </si>
  <si>
    <t>-688913670</t>
  </si>
  <si>
    <t>693110730</t>
  </si>
  <si>
    <t>geotextilie S 300 šíře 500 cm, 300 g/m2</t>
  </si>
  <si>
    <t>32</t>
  </si>
  <si>
    <t>1799204790</t>
  </si>
  <si>
    <t>67,5*1,1</t>
  </si>
  <si>
    <t>628560000</t>
  </si>
  <si>
    <t>pás asfaltovaný modifikovaný  4mm</t>
  </si>
  <si>
    <t>1721437665</t>
  </si>
  <si>
    <t>711461103</t>
  </si>
  <si>
    <t>Provedení izolace proti tlakové vodě vodorovné fólií přilepenou v plné ploše</t>
  </si>
  <si>
    <t>799894850</t>
  </si>
  <si>
    <t>283231010</t>
  </si>
  <si>
    <t>fólie PE hydroizolační  š. 1,4 m, tl. 1,0 mm 67,5*1,1</t>
  </si>
  <si>
    <t>1526928265</t>
  </si>
  <si>
    <t>998711101</t>
  </si>
  <si>
    <t>Přesun hmot tonážní pro izolace proti vodě, vlhkosti a plynům v objektech výšky do 6 m</t>
  </si>
  <si>
    <t>334215715</t>
  </si>
  <si>
    <t>713111111</t>
  </si>
  <si>
    <t>Montáž izolace tepelné vrchem stropů volně kladenými rohožemi, pásy, dílci, deskami</t>
  </si>
  <si>
    <t>-649239179</t>
  </si>
  <si>
    <t>6,65*10,19</t>
  </si>
  <si>
    <t>283722020</t>
  </si>
  <si>
    <t>deska izolační 100 Z kašírovaná V 60 S 35 3000x1000x60 mm</t>
  </si>
  <si>
    <t>493790303</t>
  </si>
  <si>
    <t>(6,65*10,19)*1,2</t>
  </si>
  <si>
    <t>283722030</t>
  </si>
  <si>
    <t>deska izolační 100 Z kašírovaná V 60 S 35 3000x1000x80 mm</t>
  </si>
  <si>
    <t>-390262416</t>
  </si>
  <si>
    <t>(67,5+36,2)*1,2</t>
  </si>
  <si>
    <t>713111136</t>
  </si>
  <si>
    <t>Montáž izolace tepelné stropů volně kladenými rohožemi, pásy, dílci, deskami mezi trámy</t>
  </si>
  <si>
    <t>-138989963</t>
  </si>
  <si>
    <t>střecha dům</t>
  </si>
  <si>
    <t>(5,774*10,685)*2</t>
  </si>
  <si>
    <t>střecha podesta</t>
  </si>
  <si>
    <t>3,68*10,685</t>
  </si>
  <si>
    <t>631481050</t>
  </si>
  <si>
    <t>deska minerální střešní izolační  600x1200 mm tl. 120 mm</t>
  </si>
  <si>
    <t>383052644</t>
  </si>
  <si>
    <t>162,71*1,2</t>
  </si>
  <si>
    <t>713121111</t>
  </si>
  <si>
    <t>Montáž izolace tepelné podlah volně kladenými rohožemi, pásy, dílci, deskami 1 vrstva</t>
  </si>
  <si>
    <t>1359046461</t>
  </si>
  <si>
    <t>67,5+36,2</t>
  </si>
  <si>
    <t>744211111</t>
  </si>
  <si>
    <t>Montáž a dodávka přípojky elektra dle samost.PD elektra-E.1 ,2</t>
  </si>
  <si>
    <t>378445854</t>
  </si>
  <si>
    <t>744211112</t>
  </si>
  <si>
    <t>Montáž a dodávka vnitřních rozvodů elektra(kabeláž) dle samost.PD elektra - E.1 , E.2</t>
  </si>
  <si>
    <t>1676076881</t>
  </si>
  <si>
    <t>748112211-D</t>
  </si>
  <si>
    <t>Demontáž stávajícího elektro zařízení</t>
  </si>
  <si>
    <t>408309820</t>
  </si>
  <si>
    <t>Dodávka a montáž elektro expozice+okruhy+rozvaděče-viz samostatný rozpočet</t>
  </si>
  <si>
    <t>762083121</t>
  </si>
  <si>
    <t>Impregnace řeziva proti dřevokaznému hmyzu, houbám a plísním máčením třída ohrožení 1 a 2</t>
  </si>
  <si>
    <t>1281783733</t>
  </si>
  <si>
    <t>krov,latě</t>
  </si>
  <si>
    <t>11,71+2,44+1,63</t>
  </si>
  <si>
    <t>762123120</t>
  </si>
  <si>
    <t>Montáž a dodávka stojin z hraněného řeziva průřezové plochy do 144 cm2 - příloha D.9</t>
  </si>
  <si>
    <t>-971369855</t>
  </si>
  <si>
    <t>pro podestu</t>
  </si>
  <si>
    <t>762123121</t>
  </si>
  <si>
    <t>Montáž a dodávka ostatních tesařských konstrucí - př. D.9</t>
  </si>
  <si>
    <t>-1998600292</t>
  </si>
  <si>
    <t>pozednice,stojiny,kleštiny</t>
  </si>
  <si>
    <t>762132135</t>
  </si>
  <si>
    <t>Montáž bednění krovu z hoblovaných prken na sraz</t>
  </si>
  <si>
    <t>-1103400384</t>
  </si>
  <si>
    <t>605111300</t>
  </si>
  <si>
    <t>řezivo stavební prkna tl.24mm</t>
  </si>
  <si>
    <t>-566907807</t>
  </si>
  <si>
    <t>(162,711*0,024)*1,2</t>
  </si>
  <si>
    <t>762331813</t>
  </si>
  <si>
    <t>Demontáž vázaných kcí krovů z hranolů průřezové plochy do 288 cm2 vč.laťování př. D.2</t>
  </si>
  <si>
    <t>920759659</t>
  </si>
  <si>
    <t>762332533</t>
  </si>
  <si>
    <t>Montáž vázaných kcí krovů pravidelných z řeziva hoblovaného průřezové plochy do 288 cm2</t>
  </si>
  <si>
    <t>1832149937</t>
  </si>
  <si>
    <t>605111660</t>
  </si>
  <si>
    <t>řezivo jehličnaté hranol délka 4 - 6 m jakost I.</t>
  </si>
  <si>
    <t>-1683538816</t>
  </si>
  <si>
    <t>162,71*0,24*0,3</t>
  </si>
  <si>
    <t>762342214</t>
  </si>
  <si>
    <t>Montáž laťování na střechách jednoduchých sklonu do 60° osové vzdálenosti do 360 mm</t>
  </si>
  <si>
    <t>1594189409</t>
  </si>
  <si>
    <t>605141030</t>
  </si>
  <si>
    <t>řezivo jehličnaté lať jakost I. 50 x35 mm</t>
  </si>
  <si>
    <t>-1531937647</t>
  </si>
  <si>
    <t>162,71*0,03*0,5</t>
  </si>
  <si>
    <t>605141031</t>
  </si>
  <si>
    <t>řezivo jehličnaté lať jakost I. 50 x50 mm</t>
  </si>
  <si>
    <t>602330950</t>
  </si>
  <si>
    <t>162,71*0,05*0,2</t>
  </si>
  <si>
    <t>762342216</t>
  </si>
  <si>
    <t>Montáž kontralatí na střechách jednoduchých sklonu do 60° osové vzdálenosti do 600 mm</t>
  </si>
  <si>
    <t>1279891480</t>
  </si>
  <si>
    <t>762354330</t>
  </si>
  <si>
    <t>Montáž střešního vikýře z hoblovaného řeziva plochy do 224 cm2 dle výkresu č. D.9</t>
  </si>
  <si>
    <t>-1468418353</t>
  </si>
  <si>
    <t>762395000</t>
  </si>
  <si>
    <t>Spojovací prostředky pro montáž krovu, bednění, laťování, světlíky, klíny</t>
  </si>
  <si>
    <t>-819048853</t>
  </si>
  <si>
    <t>762953001</t>
  </si>
  <si>
    <t>Nátěr dřevěných teras olejový jednonásobný s očištěním</t>
  </si>
  <si>
    <t>-779273213</t>
  </si>
  <si>
    <t>762512225</t>
  </si>
  <si>
    <t>Montáž podlahové kce podkladové z desek dřevotřískových nebo cementotřískových lepených na dřevo</t>
  </si>
  <si>
    <t>-545018864</t>
  </si>
  <si>
    <t>podlaha patra(výstavní prostor) 2 vrstvy</t>
  </si>
  <si>
    <t>62,11*2</t>
  </si>
  <si>
    <t>60721514</t>
  </si>
  <si>
    <t>deska dřevotřísková typ S třída E1 jakost I tl 12mm</t>
  </si>
  <si>
    <t>1620440290</t>
  </si>
  <si>
    <t>podlaha patra(výstavní prostor)</t>
  </si>
  <si>
    <t>763121714</t>
  </si>
  <si>
    <t>SDK stěna předsazená základní penetrační nátěr</t>
  </si>
  <si>
    <t>-800304148</t>
  </si>
  <si>
    <t>(1,84+4,22+1,84)*10,65</t>
  </si>
  <si>
    <t>763131531</t>
  </si>
  <si>
    <t>SDK podhled deska 1xDF 12,5 bez TI jednovrstvá spodní kce profil CD+UD protipožární</t>
  </si>
  <si>
    <t>1870267657</t>
  </si>
  <si>
    <t>763131714</t>
  </si>
  <si>
    <t>SDK podhled základní penetrační nátěr</t>
  </si>
  <si>
    <t>-4838895</t>
  </si>
  <si>
    <t>763131751</t>
  </si>
  <si>
    <t>Montáž parotěsné zábrany do SDK podhledu</t>
  </si>
  <si>
    <t>-1116414817</t>
  </si>
  <si>
    <t>283292060</t>
  </si>
  <si>
    <t>folie izolační podstřešní  role 1,5 x 50 m</t>
  </si>
  <si>
    <t>464438095</t>
  </si>
  <si>
    <t>763131752</t>
  </si>
  <si>
    <t>Montáž jedné vrstvy tepelné izolace do SDK podhledu</t>
  </si>
  <si>
    <t>-1015067236</t>
  </si>
  <si>
    <t>631509640</t>
  </si>
  <si>
    <t>plsť příčková  8/4 80 mm 7500x625 mm</t>
  </si>
  <si>
    <t>-1410821156</t>
  </si>
  <si>
    <t>763131765</t>
  </si>
  <si>
    <t>Příplatek k SDK podhledu za výšku zavěšení přes 0,5 do 1,0 m</t>
  </si>
  <si>
    <t>1141861250</t>
  </si>
  <si>
    <t>998763301</t>
  </si>
  <si>
    <t>Přesun hmot tonážní pro sádrokartonové konstrukce v objektech v do 6 m</t>
  </si>
  <si>
    <t>-500262892</t>
  </si>
  <si>
    <t>764002871</t>
  </si>
  <si>
    <t>Demontáž lemování zdí do suti</t>
  </si>
  <si>
    <t>268480287</t>
  </si>
  <si>
    <t>5,774*4</t>
  </si>
  <si>
    <t>764004801</t>
  </si>
  <si>
    <t>Demontáž podokapního žlabu do suti</t>
  </si>
  <si>
    <t>1475139782</t>
  </si>
  <si>
    <t>10,685*2</t>
  </si>
  <si>
    <t>764004861</t>
  </si>
  <si>
    <t>Demontáž svodu do suti</t>
  </si>
  <si>
    <t>589781501</t>
  </si>
  <si>
    <t>2*4,85</t>
  </si>
  <si>
    <t>764242304</t>
  </si>
  <si>
    <t>Oplechování štítu závětrnou lištou z TiZn lesklého plechu rš 330 mm</t>
  </si>
  <si>
    <t>1830436938</t>
  </si>
  <si>
    <t>764242334</t>
  </si>
  <si>
    <t>Oplechování rovné okapové hrany z TiZn lesklého plechu rš 330 mm</t>
  </si>
  <si>
    <t>-1367474004</t>
  </si>
  <si>
    <t>10,685+10,695+10,695</t>
  </si>
  <si>
    <t>764501103</t>
  </si>
  <si>
    <t>Montáž žlabu podokapního půlkulatého</t>
  </si>
  <si>
    <t>-208254707</t>
  </si>
  <si>
    <t>764508131</t>
  </si>
  <si>
    <t>Montáž kruhového svodu</t>
  </si>
  <si>
    <t>731249591</t>
  </si>
  <si>
    <t>2*4,52+2,52</t>
  </si>
  <si>
    <t>764541305</t>
  </si>
  <si>
    <t>Žlab podokapní půlkruhový z TiZn lesklého plechu rš 330 mm</t>
  </si>
  <si>
    <t>-1442378520</t>
  </si>
  <si>
    <t>764541346</t>
  </si>
  <si>
    <t>Kotlík oválný (trychtýřový) pro podokapní žlaby z TiZn lesklého plechu 330/100 mm</t>
  </si>
  <si>
    <t>-123040225</t>
  </si>
  <si>
    <t>764548423</t>
  </si>
  <si>
    <t>Svody kruhové včetně objímek, kolen, odskoků z TiZn předzvětralého plechu průměru 100 mm</t>
  </si>
  <si>
    <t>-204545609</t>
  </si>
  <si>
    <t>998764102</t>
  </si>
  <si>
    <t>Přesun hmot tonážní pro konstrukce klempířské v objektech v do 12 m</t>
  </si>
  <si>
    <t>-1817889819</t>
  </si>
  <si>
    <t>765111825</t>
  </si>
  <si>
    <t>Demontáž krytiny keramické hladké sklonu do 30° se zvětralou maltou do suti</t>
  </si>
  <si>
    <t>-151343555</t>
  </si>
  <si>
    <t>(10,695*5,774)*2</t>
  </si>
  <si>
    <t>765111831</t>
  </si>
  <si>
    <t>Příplatek k demontáži krytiny keramické hladké do suti za sklon přes 30°</t>
  </si>
  <si>
    <t>-818852813</t>
  </si>
  <si>
    <t>765111865</t>
  </si>
  <si>
    <t>Demontáž krytiny keramické hřebenů a nároží sklonu do 30° se zvětralou maltou do suti</t>
  </si>
  <si>
    <t>-422331243</t>
  </si>
  <si>
    <t>10,685</t>
  </si>
  <si>
    <t>765111881</t>
  </si>
  <si>
    <t>Příplatek k demontáži krytiny keramické hřebenů a nároží z prejzů do suti za sklon přes 30°</t>
  </si>
  <si>
    <t>604870611</t>
  </si>
  <si>
    <t>765114063</t>
  </si>
  <si>
    <t>Krytina keramická bobrovka glazovaná šupinové krytí sklonu do 30° do malty</t>
  </si>
  <si>
    <t>958798917</t>
  </si>
  <si>
    <t>krytina dům</t>
  </si>
  <si>
    <t>krytina podesta</t>
  </si>
  <si>
    <t>3,68*10,695</t>
  </si>
  <si>
    <t>765114251</t>
  </si>
  <si>
    <t>Krytina keramická bobrovka nárožní hrana z hřebenáčů režných do malty</t>
  </si>
  <si>
    <t>1746657838</t>
  </si>
  <si>
    <t>dům</t>
  </si>
  <si>
    <t>3,68*2</t>
  </si>
  <si>
    <t>765114312</t>
  </si>
  <si>
    <t>Krytina keramická bobrovka hřeben z hřebenáčů režných na sucho s větracím pásem s kartáčem</t>
  </si>
  <si>
    <t>1010525050</t>
  </si>
  <si>
    <t>765164171</t>
  </si>
  <si>
    <t>Příplatek ke krytině za sklon přes 45°</t>
  </si>
  <si>
    <t>955627780</t>
  </si>
  <si>
    <t>765191001</t>
  </si>
  <si>
    <t>Montáž pojistné hydroizolační vysocedifuzní paropropustné fólie kladené ve sklonu do 20° lepením na bednění nebo izolaci</t>
  </si>
  <si>
    <t>-1213148538</t>
  </si>
  <si>
    <t>283292680</t>
  </si>
  <si>
    <t>folie podstřešní difúzní  140 g/m2</t>
  </si>
  <si>
    <t>131081341</t>
  </si>
  <si>
    <t>998765102</t>
  </si>
  <si>
    <t>Přesun hmot tonážní pro krytiny skládané v objektech v do 12 m</t>
  </si>
  <si>
    <t>-551590483</t>
  </si>
  <si>
    <t>642951221</t>
  </si>
  <si>
    <t>Osazování dřevěných dveřních zárubní a rámů dodatečné pl přes 2,5 m2</t>
  </si>
  <si>
    <t>-314901544</t>
  </si>
  <si>
    <t>vchodové dveře</t>
  </si>
  <si>
    <t>611822560</t>
  </si>
  <si>
    <t>zárubeň rámová pro dveře 2křídlové 145x197 cm</t>
  </si>
  <si>
    <t>338926673</t>
  </si>
  <si>
    <t>611822510</t>
  </si>
  <si>
    <t>zárubeň rámová pro dveře 1křídlové 80x197 cm</t>
  </si>
  <si>
    <t>-651810332</t>
  </si>
  <si>
    <t>766441821</t>
  </si>
  <si>
    <t>Demontáž parapetních desek dřevěných šířky do 30 cm délky přes 1,0 m</t>
  </si>
  <si>
    <t>391214294</t>
  </si>
  <si>
    <t>stávající malá okna</t>
  </si>
  <si>
    <t>5</t>
  </si>
  <si>
    <t>766621642</t>
  </si>
  <si>
    <t>Montáž dřevěných oken plochy do 1 m2 otočných do zdiva</t>
  </si>
  <si>
    <t>-464935713</t>
  </si>
  <si>
    <t>do stěn a vikýřů</t>
  </si>
  <si>
    <t>4+2</t>
  </si>
  <si>
    <t>611301000</t>
  </si>
  <si>
    <t>okno jednokřídlové otvíravé a sklápěcí 70x70 cm</t>
  </si>
  <si>
    <t>2132542827</t>
  </si>
  <si>
    <t>do stěn</t>
  </si>
  <si>
    <t>611305100</t>
  </si>
  <si>
    <t>okno jednokřídlové otvíravé a sklápěcí 72x110 cm</t>
  </si>
  <si>
    <t>-399018884</t>
  </si>
  <si>
    <t>pro vikýře</t>
  </si>
  <si>
    <t>766660411</t>
  </si>
  <si>
    <t>Montáž vchodových dveří 1křídlových bez nadsvětlíku do zdiva</t>
  </si>
  <si>
    <t>-1637952308</t>
  </si>
  <si>
    <t>611441640</t>
  </si>
  <si>
    <t>dveře dřevěné vchodové 1křídlové otevíravé 90x200 cm,šestikazetové plné,ořech</t>
  </si>
  <si>
    <t>-1159315871</t>
  </si>
  <si>
    <t>766660461</t>
  </si>
  <si>
    <t>Montáž vchodových dveří 2křídlových bez nadsvětlíkem do zdiva</t>
  </si>
  <si>
    <t>-1856519041</t>
  </si>
  <si>
    <t>611441630</t>
  </si>
  <si>
    <t>dveře dřevěné kazetové vchodové 2křídlové(1 pevné) otevíravé 140x200 cm,2/3 prosklené</t>
  </si>
  <si>
    <t>-1648261428</t>
  </si>
  <si>
    <t>766660716</t>
  </si>
  <si>
    <t>Montáž dveřních křídel samozavírače na dřevěn. zárubeň</t>
  </si>
  <si>
    <t>-673321511</t>
  </si>
  <si>
    <t>549172550</t>
  </si>
  <si>
    <t>samozavírač dveří hydraulický s aretací</t>
  </si>
  <si>
    <t>1213943420</t>
  </si>
  <si>
    <t>766660722</t>
  </si>
  <si>
    <t>Montáž dveřního kování - zámku</t>
  </si>
  <si>
    <t>1518956552</t>
  </si>
  <si>
    <t>549260620</t>
  </si>
  <si>
    <t>zámek stavební zadlabací vložkový s převodem L HB</t>
  </si>
  <si>
    <t>282760736</t>
  </si>
  <si>
    <t>549641500</t>
  </si>
  <si>
    <t>vložka zámková cylindrická oboustranná  + 4 klíče</t>
  </si>
  <si>
    <t>-927665894</t>
  </si>
  <si>
    <t>549141000</t>
  </si>
  <si>
    <t>kování bezpečnostní , knoflík-klika R 802 Cr</t>
  </si>
  <si>
    <t>-1185053535</t>
  </si>
  <si>
    <t>549146220</t>
  </si>
  <si>
    <t>klika včetně štítu a montážního materiálu  matný nikl</t>
  </si>
  <si>
    <t>-1751019789</t>
  </si>
  <si>
    <t>766661846</t>
  </si>
  <si>
    <t>Demontáž dveří - kování dveří</t>
  </si>
  <si>
    <t>11649397</t>
  </si>
  <si>
    <t>stávající vchodové dveře</t>
  </si>
  <si>
    <t>766662812</t>
  </si>
  <si>
    <t>Demontáž truhlářských prahů dveří dvoukřídlových</t>
  </si>
  <si>
    <t>-1467275592</t>
  </si>
  <si>
    <t>766671022</t>
  </si>
  <si>
    <t>Montáž střešního okna do krytiny tvarované 66 x 103 cm</t>
  </si>
  <si>
    <t>1178153126</t>
  </si>
  <si>
    <t>611243020</t>
  </si>
  <si>
    <t>okno střešní  66 x 103 cm</t>
  </si>
  <si>
    <t>682588889</t>
  </si>
  <si>
    <t>766694112</t>
  </si>
  <si>
    <t>Montáž parapetních desek dřevěných šířky do 30 cm délky do 1,6 m</t>
  </si>
  <si>
    <t>1711821689</t>
  </si>
  <si>
    <t>stěnové a vikýř</t>
  </si>
  <si>
    <t>611444000</t>
  </si>
  <si>
    <t>parapet dřevěný vnitřní</t>
  </si>
  <si>
    <t>706073042</t>
  </si>
  <si>
    <t>6*0,7</t>
  </si>
  <si>
    <t>611444150</t>
  </si>
  <si>
    <t>koncovka k parapetu plastovému vnitřnímu 1 pár</t>
  </si>
  <si>
    <t>-1980369280</t>
  </si>
  <si>
    <t>6*2</t>
  </si>
  <si>
    <t>766695212</t>
  </si>
  <si>
    <t>Montáž truhlářských prahů dveří 1a2křídlových šířky do 10 cm</t>
  </si>
  <si>
    <t>421261650</t>
  </si>
  <si>
    <t>611871760</t>
  </si>
  <si>
    <t>prah dveřní dřevěný dubový tl 2 cm dl.92 cm š 10 cm</t>
  </si>
  <si>
    <t>636014178</t>
  </si>
  <si>
    <t>611871560</t>
  </si>
  <si>
    <t>prah dveřní dřevěný dubový tl 2 cm dl.140 cm š 10 cm</t>
  </si>
  <si>
    <t>747461362</t>
  </si>
  <si>
    <t>998766101</t>
  </si>
  <si>
    <t>Přesun hmot tonážní pro konstrukce truhlářské v objektech v do 6 m</t>
  </si>
  <si>
    <t>-941664878</t>
  </si>
  <si>
    <t>767100000</t>
  </si>
  <si>
    <t>Dodávka a montáž vyztužení stropní konstrukce-viz samostatný rozpočet</t>
  </si>
  <si>
    <t>771591223</t>
  </si>
  <si>
    <t>Montáž izolace proti kročejovému hluku celoplošně lepená</t>
  </si>
  <si>
    <t>1797378965</t>
  </si>
  <si>
    <t>283766360</t>
  </si>
  <si>
    <t>deska polystyrénová pro snížení kročejového hluku T 3500 1000x500x45-5mm</t>
  </si>
  <si>
    <t>1252462207</t>
  </si>
  <si>
    <t>771990112</t>
  </si>
  <si>
    <t>Vyrovnání podkladu samonivelační stěrkou tl 4 mm pevnosti 30 Mpa</t>
  </si>
  <si>
    <t>-343242130</t>
  </si>
  <si>
    <t>771990192</t>
  </si>
  <si>
    <t>Příplatek k vyrovnání podkladu dlažby samonivelační stěrkou pevnosti 30 Mpa ZKD 1 mm tloušťky</t>
  </si>
  <si>
    <t>1883070083</t>
  </si>
  <si>
    <t>Kladení dlažby keramické se zalitím spár -půdovky</t>
  </si>
  <si>
    <t>(6,65*10,19)*1,1</t>
  </si>
  <si>
    <t>59631100</t>
  </si>
  <si>
    <t>dlaždice ruční cihelná 16x16x3</t>
  </si>
  <si>
    <t>P2  39,06ks /m2</t>
  </si>
  <si>
    <t>74,54*39,06*1,15</t>
  </si>
  <si>
    <t>775511411</t>
  </si>
  <si>
    <t>Podlahy z vlysů lepených, tl do 22 mm, š do 50 mm, dl do 300 mm, dub I</t>
  </si>
  <si>
    <t>558471836</t>
  </si>
  <si>
    <t>775591311</t>
  </si>
  <si>
    <t>Podlahy dřevěné, základní lak</t>
  </si>
  <si>
    <t>-1992024208</t>
  </si>
  <si>
    <t>775591313</t>
  </si>
  <si>
    <t>Podlahy dřevěné, vrchní lak pro vysokou zátěž</t>
  </si>
  <si>
    <t>-873697714</t>
  </si>
  <si>
    <t>775591316</t>
  </si>
  <si>
    <t>Podlahy dřevěné, mezibroušení mezi vrstvami laku</t>
  </si>
  <si>
    <t>743048657</t>
  </si>
  <si>
    <t>998775102</t>
  </si>
  <si>
    <t>Přesun hmot tonážní pro podlahy dřevěné v objektech v do 12 m</t>
  </si>
  <si>
    <t>-650711488</t>
  </si>
  <si>
    <t>783118201</t>
  </si>
  <si>
    <t>Lakovací jednonásobný syntetický nátěr truhlářských konstrukcí</t>
  </si>
  <si>
    <t>1833100981</t>
  </si>
  <si>
    <t>dřevěnné schodiště</t>
  </si>
  <si>
    <t>783813131</t>
  </si>
  <si>
    <t>Penetrační syntetický nátěr štukových omítek</t>
  </si>
  <si>
    <t>-1024824596</t>
  </si>
  <si>
    <t>783817121</t>
  </si>
  <si>
    <t>Krycí jednonásobný syntetický nátěr štukových omítek</t>
  </si>
  <si>
    <t>2059668899</t>
  </si>
  <si>
    <t>783927111</t>
  </si>
  <si>
    <t>Krycí dvojnásobný akrylátový nátěr dřevěné podlahy</t>
  </si>
  <si>
    <t>-975077059</t>
  </si>
  <si>
    <t>podlaha patra(výstavní prostor) vrchní vrstva</t>
  </si>
  <si>
    <t>62,11</t>
  </si>
  <si>
    <t>784111001</t>
  </si>
  <si>
    <t>Oprášení (ometení ) podkladu v místnostech výšky do 3,80 m</t>
  </si>
  <si>
    <t>-1510473663</t>
  </si>
  <si>
    <t>784161101</t>
  </si>
  <si>
    <t>Bandážování spar a prasklin v místnostech výšky do 3,80 m</t>
  </si>
  <si>
    <t>847222828</t>
  </si>
  <si>
    <t>20</t>
  </si>
  <si>
    <t>590306800</t>
  </si>
  <si>
    <t>páska ze skelných vláken 25 m</t>
  </si>
  <si>
    <t>-1672932185</t>
  </si>
  <si>
    <t>20*1,2</t>
  </si>
  <si>
    <t>784181121</t>
  </si>
  <si>
    <t>Hloubková jednonásobná penetrace podkladu v místnostech výšky do 3,80 m</t>
  </si>
  <si>
    <t>-855317533</t>
  </si>
  <si>
    <t>784221101</t>
  </si>
  <si>
    <t>Dvojnásobné bílé malby  ze směsí za sucha dobře otěruvzdorných v místnostech do 3,80 m</t>
  </si>
  <si>
    <t>-1376897690</t>
  </si>
  <si>
    <t>strop</t>
  </si>
  <si>
    <t>(6,65*10,19)*2</t>
  </si>
  <si>
    <t>Elektro expozice Římov</t>
  </si>
  <si>
    <t>množství</t>
  </si>
  <si>
    <t>j.cena</t>
  </si>
  <si>
    <t>celkem</t>
  </si>
  <si>
    <t>světlo nástěnné</t>
  </si>
  <si>
    <t>ks</t>
  </si>
  <si>
    <t>světlo směrové (dvojbodovka)</t>
  </si>
  <si>
    <t>vypínač jednopolový</t>
  </si>
  <si>
    <t>vypínač schodišťový</t>
  </si>
  <si>
    <t>zásuvka</t>
  </si>
  <si>
    <t>LED bodové světlo osvětlení panelů přízemí</t>
  </si>
  <si>
    <t>LED pásky délka 1,5m</t>
  </si>
  <si>
    <t>LED páska délkaosvětlení v podlaze podkroví</t>
  </si>
  <si>
    <t>LED páska ambity+loreta přízemí</t>
  </si>
  <si>
    <t>světlo stěnové panely podkroví</t>
  </si>
  <si>
    <t>čidlo pohyblivé</t>
  </si>
  <si>
    <t>přímotop 1500W</t>
  </si>
  <si>
    <t>reproduktory všesměrové podkroví</t>
  </si>
  <si>
    <t>rozvaděč podomítkový 24 pozic</t>
  </si>
  <si>
    <t>okruhy přízemí 10celkem-7x světlo,2xzásuvka,1xpřímotop</t>
  </si>
  <si>
    <t>dle PD elektra</t>
  </si>
  <si>
    <t>jeden okruh cca50m kabelu(dimenzi rozlišit podle druhu zátěže)</t>
  </si>
  <si>
    <t>okruhy patro 6celkem-4xsvětlo,1xzásuvka,1xpřímotop</t>
  </si>
  <si>
    <t>jeden okruh cca 70m kabelu(dimenzi rozlišit podle druhu zátěže)</t>
  </si>
  <si>
    <t>rozvaděče umístěny u vstupu,úprava hlavního přívodu</t>
  </si>
  <si>
    <t>montáže</t>
  </si>
  <si>
    <t>{e6a7c4b5-b015-4783-9c48-fdca3f52ab4a}</t>
  </si>
  <si>
    <t>KRYCÍ LIST SOUPISU PRACÍ</t>
  </si>
  <si>
    <t>Vyztužení stropu</t>
  </si>
  <si>
    <t>KSO:</t>
  </si>
  <si>
    <t>18. 4. 2017</t>
  </si>
  <si>
    <t>Zadavatel:</t>
  </si>
  <si>
    <t>Uchazeč:</t>
  </si>
  <si>
    <t>Základ daně</t>
  </si>
  <si>
    <t>Sazba daně</t>
  </si>
  <si>
    <t>Výše daně</t>
  </si>
  <si>
    <t>REKAPITULACE ČLENĚNÍ SOUPISU PRACÍ</t>
  </si>
  <si>
    <t>Kód dílu - Popis</t>
  </si>
  <si>
    <t>Náklady ze soupisu prací</t>
  </si>
  <si>
    <t>SOUPIS PRACÍ</t>
  </si>
  <si>
    <t>Cenová soustava</t>
  </si>
  <si>
    <t>J. hmotnost [t]</t>
  </si>
  <si>
    <t>Hmotnost celkem [t]</t>
  </si>
  <si>
    <t>Náklady soupisu celkem</t>
  </si>
  <si>
    <t>HSV</t>
  </si>
  <si>
    <t>Práce a dodávky HSV</t>
  </si>
  <si>
    <t>153851133</t>
  </si>
  <si>
    <t>Ztužující ocelová táhla D do 32 mm</t>
  </si>
  <si>
    <t>CS ÚRS 2018 01</t>
  </si>
  <si>
    <t>1959134877</t>
  </si>
  <si>
    <t>M24-4,8</t>
  </si>
  <si>
    <t>8,1*4</t>
  </si>
  <si>
    <t>346481112</t>
  </si>
  <si>
    <t>Zaplentování rýh, potrubí, výklenků nebo nik ve stěnách keramickým pletivem</t>
  </si>
  <si>
    <t>-1079723486</t>
  </si>
  <si>
    <t>8,1*4*1</t>
  </si>
  <si>
    <t>413941123</t>
  </si>
  <si>
    <t>Osazování ocelových válcovaných nosníků stropů I, IE, U, UE nebo L do č. 22</t>
  </si>
  <si>
    <t>1092140899</t>
  </si>
  <si>
    <t>13010726</t>
  </si>
  <si>
    <t>ocel profilová</t>
  </si>
  <si>
    <t>708315275</t>
  </si>
  <si>
    <t>táhla, kotevní desky,pásnice k želbet.věnci,ocel.nosník schodiště UPE160,nové překlady</t>
  </si>
  <si>
    <t>(8,1*4*3+4*2*25+300+500+420)/1000</t>
  </si>
  <si>
    <t>985622411</t>
  </si>
  <si>
    <t>Spínání objektů -  kotevní oblast pro táhlo s vysekáním a zapravením s deskou PL300/16-300</t>
  </si>
  <si>
    <t>-1812377844</t>
  </si>
  <si>
    <t>včetně vyplnění kapes expanzní maltou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</si>
</sst>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#,##0.00%"/>
    <numFmt numFmtId="167" formatCode="DD/MM/YYYY"/>
    <numFmt numFmtId="168" formatCode="#,##0.00000"/>
    <numFmt numFmtId="169" formatCode="@"/>
    <numFmt numFmtId="170" formatCode="#,##0.000"/>
  </numFmts>
  <fonts count="61">
    <font>
      <sz val="8"/>
      <name val="Trebuchet MS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8"/>
      <name val="Arial CE"/>
      <family val="2"/>
      <charset val="1"/>
    </font>
    <font>
      <sz val="8"/>
      <color rgb="FFFAE682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 val="single"/>
      <sz val="10"/>
      <color rgb="FF0000FF"/>
      <name val="Trebuchet MS"/>
      <family val="2"/>
      <charset val="238"/>
    </font>
    <font>
      <u val="single"/>
      <sz val="11"/>
      <color rgb="FF0000FF"/>
      <name val="Calibri"/>
      <family val="2"/>
      <charset val="238"/>
    </font>
    <font>
      <sz val="8"/>
      <color rgb="FF3366FF"/>
      <name val="Trebuchet MS"/>
      <family val="2"/>
      <charset val="238"/>
    </font>
    <font>
      <b val="true"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9"/>
      <name val="Trebuchet MS"/>
      <family val="2"/>
      <charset val="238"/>
    </font>
    <font>
      <b val="true"/>
      <sz val="12"/>
      <name val="Trebuchet MS"/>
      <family val="2"/>
      <charset val="238"/>
    </font>
    <font>
      <sz val="10"/>
      <color rgb="FF464646"/>
      <name val="Trebuchet MS"/>
      <family val="2"/>
      <charset val="238"/>
    </font>
    <font>
      <b val="true"/>
      <sz val="10"/>
      <name val="Trebuchet MS"/>
      <family val="2"/>
      <charset val="238"/>
    </font>
    <font>
      <sz val="8"/>
      <color rgb="FF969696"/>
      <name val="Trebuchet MS"/>
      <family val="2"/>
      <charset val="238"/>
    </font>
    <font>
      <b val="true"/>
      <sz val="8"/>
      <color rgb="FF969696"/>
      <name val="Trebuchet MS"/>
      <family val="2"/>
      <charset val="238"/>
    </font>
    <font>
      <b val="true"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 val="true"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 val="true"/>
      <sz val="12"/>
      <color rgb="FF960000"/>
      <name val="Trebuchet MS"/>
      <family val="2"/>
      <charset val="238"/>
    </font>
    <font>
      <sz val="12"/>
      <name val="Trebuchet MS"/>
      <family val="2"/>
      <charset val="238"/>
    </font>
    <font>
      <sz val="18"/>
      <color rgb="FF0000FF"/>
      <name val="Wingdings 2"/>
      <family val="1"/>
      <charset val="2"/>
    </font>
    <font>
      <sz val="11"/>
      <name val="Trebuchet MS"/>
      <family val="2"/>
      <charset val="238"/>
    </font>
    <font>
      <b val="true"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sz val="11"/>
      <color rgb="FF969696"/>
      <name val="Trebuchet MS"/>
      <family val="2"/>
      <charset val="238"/>
    </font>
    <font>
      <b val="true"/>
      <sz val="12"/>
      <color rgb="FF800000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9"/>
      <color rgb="FF0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 val="true"/>
      <sz val="8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505050"/>
      <name val="Trebuchet MS"/>
      <family val="2"/>
      <charset val="238"/>
    </font>
    <font>
      <sz val="8"/>
      <color rgb="FF800080"/>
      <name val="Trebuchet MS"/>
      <family val="2"/>
      <charset val="238"/>
    </font>
    <font>
      <sz val="8"/>
      <color rgb="FFFF0000"/>
      <name val="Trebuchet MS"/>
      <family val="2"/>
      <charset val="238"/>
    </font>
    <font>
      <i val="true"/>
      <sz val="8"/>
      <color rgb="FF0000FF"/>
      <name val="Trebuchet MS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color rgb="FF3366FF"/>
      <name val="Arial CE"/>
      <family val="2"/>
      <charset val="1"/>
    </font>
    <font>
      <b val="true"/>
      <sz val="14"/>
      <name val="Arial CE"/>
      <family val="2"/>
      <charset val="1"/>
    </font>
    <font>
      <sz val="8"/>
      <color rgb="FF969696"/>
      <name val="Arial CE"/>
      <family val="2"/>
      <charset val="1"/>
    </font>
    <font>
      <b val="true"/>
      <sz val="11"/>
      <name val="Arial CE"/>
      <family val="2"/>
      <charset val="1"/>
    </font>
    <font>
      <b val="true"/>
      <sz val="10"/>
      <name val="Arial CE"/>
      <family val="2"/>
      <charset val="1"/>
    </font>
    <font>
      <b val="true"/>
      <sz val="12"/>
      <color rgb="FF960000"/>
      <name val="Arial CE"/>
      <family val="2"/>
      <charset val="1"/>
    </font>
    <font>
      <b val="true"/>
      <sz val="12"/>
      <name val="Arial CE"/>
      <family val="2"/>
      <charset val="1"/>
    </font>
    <font>
      <sz val="9"/>
      <name val="Arial CE"/>
      <family val="2"/>
      <charset val="1"/>
    </font>
    <font>
      <b val="true"/>
      <sz val="12"/>
      <color rgb="FF800000"/>
      <name val="Arial CE"/>
      <family val="2"/>
      <charset val="1"/>
    </font>
    <font>
      <sz val="12"/>
      <color rgb="FF003366"/>
      <name val="Arial CE"/>
      <family val="2"/>
      <charset val="1"/>
    </font>
    <font>
      <sz val="9"/>
      <color rgb="FF969696"/>
      <name val="Arial CE"/>
      <family val="2"/>
      <charset val="1"/>
    </font>
    <font>
      <sz val="8"/>
      <color rgb="FF960000"/>
      <name val="Arial CE"/>
      <family val="2"/>
      <charset val="1"/>
    </font>
    <font>
      <b val="true"/>
      <sz val="8"/>
      <name val="Arial CE"/>
      <family val="2"/>
      <charset val="1"/>
    </font>
    <font>
      <sz val="8"/>
      <color rgb="FF003366"/>
      <name val="Arial CE"/>
      <family val="2"/>
      <charset val="1"/>
    </font>
    <font>
      <sz val="8"/>
      <color rgb="FF800080"/>
      <name val="Arial CE"/>
      <family val="2"/>
      <charset val="1"/>
    </font>
    <font>
      <sz val="7"/>
      <color rgb="FF969696"/>
      <name val="Arial CE"/>
      <family val="2"/>
      <charset val="1"/>
    </font>
    <font>
      <sz val="8"/>
      <color rgb="FF505050"/>
      <name val="Arial CE"/>
      <family val="2"/>
      <charset val="1"/>
    </font>
    <font>
      <i val="true"/>
      <sz val="8"/>
      <color rgb="FF0000FF"/>
      <name val="Arial CE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AE682"/>
        <bgColor rgb="FFFFCC99"/>
      </patternFill>
    </fill>
    <fill>
      <patternFill patternType="solid">
        <fgColor rgb="FFC0C0C0"/>
        <bgColor rgb="FFBEBEBE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>
        <color rgb="FF969696"/>
      </left>
      <right/>
      <top style="hair">
        <color rgb="FF969696"/>
      </top>
      <bottom/>
      <diagonal/>
    </border>
    <border diagonalUp="false" diagonalDown="false">
      <left/>
      <right/>
      <top style="hair">
        <color rgb="FF969696"/>
      </top>
      <bottom/>
      <diagonal/>
    </border>
    <border diagonalUp="false" diagonalDown="false">
      <left/>
      <right style="hair">
        <color rgb="FF969696"/>
      </right>
      <top style="hair">
        <color rgb="FF969696"/>
      </top>
      <bottom/>
      <diagonal/>
    </border>
    <border diagonalUp="false" diagonalDown="false">
      <left style="hair">
        <color rgb="FF969696"/>
      </left>
      <right/>
      <top/>
      <bottom/>
      <diagonal/>
    </border>
    <border diagonalUp="false" diagonalDown="false">
      <left/>
      <right style="hair">
        <color rgb="FF969696"/>
      </right>
      <top/>
      <bottom/>
      <diagonal/>
    </border>
    <border diagonalUp="false" diagonalDown="false">
      <left style="hair">
        <color rgb="FF969696"/>
      </left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/>
      <right style="hair">
        <color rgb="FF969696"/>
      </right>
      <top/>
      <bottom style="hair">
        <color rgb="FF969696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>
        <color rgb="FF969696"/>
      </left>
      <right/>
      <top style="hair">
        <color rgb="FF969696"/>
      </top>
      <bottom style="hair">
        <color rgb="FF969696"/>
      </bottom>
      <diagonal/>
    </border>
    <border diagonalUp="false" diagonalDown="false">
      <left/>
      <right/>
      <top style="hair">
        <color rgb="FF969696"/>
      </top>
      <bottom style="hair">
        <color rgb="FF969696"/>
      </bottom>
      <diagonal/>
    </border>
    <border diagonalUp="false" diagonalDown="false">
      <left/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6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4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3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2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2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9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9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9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9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3" fillId="5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5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3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3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3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5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3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6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2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2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2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0" fillId="0" borderId="2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1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0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32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7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3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8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8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8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8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0" fillId="6" borderId="2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3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3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40" fillId="0" borderId="2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0" fillId="0" borderId="2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0" fillId="0" borderId="2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40" fillId="0" borderId="2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0" fillId="0" borderId="2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0" fillId="6" borderId="2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2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3" fillId="3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3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5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5" fillId="0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0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4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2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7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48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5" fillId="0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45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5" fillId="0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5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9" fillId="5" borderId="8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5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9" fillId="5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9" fillId="5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9" fillId="5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1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0" fillId="5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0" fillId="5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1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2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2" fillId="0" borderId="4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2" fillId="0" borderId="17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2" fillId="0" borderId="17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2" fillId="0" borderId="17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0" fillId="5" borderId="2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0" fillId="5" borderId="23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0" fillId="5" borderId="24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0" fillId="5" borderId="0" xfId="2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3" fillId="0" borderId="2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3" fillId="0" borderId="23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3" fillId="0" borderId="24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8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48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4" fillId="0" borderId="12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4" fillId="0" borderId="13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5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6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6" fillId="0" borderId="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6" fillId="0" borderId="1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6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6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6" fillId="0" borderId="15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6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5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4" fillId="0" borderId="25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25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25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4" fillId="0" borderId="25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25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5" fillId="0" borderId="14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5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5" fillId="0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5" fillId="0" borderId="1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4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8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7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7" fillId="0" borderId="0" xfId="2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7" fillId="0" borderId="14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1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9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9" fillId="0" borderId="4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9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9" fillId="0" borderId="0" xfId="2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0" fontId="59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9" fillId="0" borderId="14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9" fillId="0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9" fillId="0" borderId="1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0" fillId="0" borderId="25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0" fillId="0" borderId="25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0" fillId="0" borderId="25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0" fillId="0" borderId="25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60" fillId="0" borderId="25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60" fillId="0" borderId="25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0" fillId="0" borderId="4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0" fillId="0" borderId="14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0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9" fillId="0" borderId="1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9" fillId="0" borderId="17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9" fillId="0" borderId="18" xfId="21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TableStyleLight1" xfId="21" builtinId="54" customBuiltin="tru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AE682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0505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54000</xdr:colOff>
      <xdr:row>0</xdr:row>
      <xdr:rowOff>0</xdr:rowOff>
    </xdr:from>
    <xdr:to>
      <xdr:col>0</xdr:col>
      <xdr:colOff>324360</xdr:colOff>
      <xdr:row>0</xdr:row>
      <xdr:rowOff>270360</xdr:rowOff>
    </xdr:to>
    <xdr:pic>
      <xdr:nvPicPr>
        <xdr:cNvPr id="0" name="Picture 1" descr=""/>
        <xdr:cNvPicPr/>
      </xdr:nvPicPr>
      <xdr:blipFill>
        <a:blip r:embed="rId1"/>
        <a:stretch>
          <a:fillRect/>
        </a:stretch>
      </xdr:blipFill>
      <xdr:spPr>
        <a:xfrm>
          <a:off x="54000" y="0"/>
          <a:ext cx="270360" cy="270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54000</xdr:colOff>
      <xdr:row>0</xdr:row>
      <xdr:rowOff>0</xdr:rowOff>
    </xdr:from>
    <xdr:to>
      <xdr:col>0</xdr:col>
      <xdr:colOff>330120</xdr:colOff>
      <xdr:row>0</xdr:row>
      <xdr:rowOff>276120</xdr:rowOff>
    </xdr:to>
    <xdr:pic>
      <xdr:nvPicPr>
        <xdr:cNvPr id="1" name="Picture 1" descr=""/>
        <xdr:cNvPicPr/>
      </xdr:nvPicPr>
      <xdr:blipFill>
        <a:blip r:embed="rId1"/>
        <a:stretch>
          <a:fillRect/>
        </a:stretch>
      </xdr:blipFill>
      <xdr:spPr>
        <a:xfrm>
          <a:off x="54000" y="0"/>
          <a:ext cx="276120" cy="276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54000</xdr:colOff>
      <xdr:row>0</xdr:row>
      <xdr:rowOff>0</xdr:rowOff>
    </xdr:from>
    <xdr:to>
      <xdr:col>0</xdr:col>
      <xdr:colOff>339120</xdr:colOff>
      <xdr:row>1</xdr:row>
      <xdr:rowOff>142560</xdr:rowOff>
    </xdr:to>
    <xdr:pic>
      <xdr:nvPicPr>
        <xdr:cNvPr id="2" name="Picture 1" descr=""/>
        <xdr:cNvPicPr/>
      </xdr:nvPicPr>
      <xdr:blipFill>
        <a:blip r:embed="rId1"/>
        <a:stretch>
          <a:fillRect/>
        </a:stretch>
      </xdr:blipFill>
      <xdr:spPr>
        <a:xfrm>
          <a:off x="54000" y="0"/>
          <a:ext cx="285120" cy="3139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true"/>
  </sheetPr>
  <dimension ref="A1:BX93"/>
  <sheetViews>
    <sheetView windowProtection="tru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93" activePane="bottomLeft" state="frozen"/>
      <selection pane="topLeft" activeCell="A1" activeCellId="0" sqref="A1"/>
      <selection pane="bottomLeft" activeCell="K5" activeCellId="0" sqref="K5"/>
    </sheetView>
  </sheetViews>
  <sheetFormatPr defaultRowHeight="13.5"/>
  <cols>
    <col collapsed="false" hidden="false" max="1" min="1" style="0" width="8.33108108108108"/>
    <col collapsed="false" hidden="false" max="2" min="2" style="0" width="1.65540540540541"/>
    <col collapsed="false" hidden="false" max="3" min="3" style="0" width="4.16216216216216"/>
    <col collapsed="false" hidden="false" max="33" min="4" style="0" width="2.5"/>
    <col collapsed="false" hidden="false" max="34" min="34" style="0" width="3.32432432432432"/>
    <col collapsed="false" hidden="false" max="37" min="35" style="0" width="2.5"/>
    <col collapsed="false" hidden="false" max="38" min="38" style="0" width="8.33108108108108"/>
    <col collapsed="false" hidden="false" max="39" min="39" style="0" width="3.32432432432432"/>
    <col collapsed="false" hidden="false" max="40" min="40" style="0" width="13.3378378378378"/>
    <col collapsed="false" hidden="false" max="41" min="41" style="0" width="7.49324324324324"/>
    <col collapsed="false" hidden="false" max="42" min="42" style="0" width="4.16216216216216"/>
    <col collapsed="false" hidden="false" max="43" min="43" style="0" width="1.65540540540541"/>
    <col collapsed="false" hidden="false" max="44" min="44" style="0" width="13.6554054054054"/>
    <col collapsed="false" hidden="true" max="56" min="45" style="0" width="0"/>
    <col collapsed="false" hidden="false" max="57" min="57" style="0" width="66.5067567567568"/>
    <col collapsed="false" hidden="false" max="70" min="58" style="0" width="9"/>
    <col collapsed="false" hidden="true" max="89" min="71" style="0" width="0"/>
    <col collapsed="false" hidden="false" max="1025" min="90" style="0" width="9"/>
  </cols>
  <sheetData>
    <row r="1" customFormat="false" ht="21.4" hidden="false" customHeight="true" outlineLevel="0" collapsed="false">
      <c r="A1" s="1" t="s">
        <v>0</v>
      </c>
      <c r="B1" s="2"/>
      <c r="C1" s="2"/>
      <c r="D1" s="3" t="s">
        <v>1</v>
      </c>
      <c r="E1" s="2"/>
      <c r="F1" s="2"/>
      <c r="G1" s="2"/>
      <c r="H1" s="2"/>
      <c r="I1" s="2"/>
      <c r="J1" s="2"/>
      <c r="K1" s="4" t="s">
        <v>2</v>
      </c>
      <c r="L1" s="4"/>
      <c r="M1" s="4"/>
      <c r="N1" s="4"/>
      <c r="O1" s="4"/>
      <c r="P1" s="4"/>
      <c r="Q1" s="4"/>
      <c r="R1" s="4"/>
      <c r="S1" s="4"/>
      <c r="T1" s="2"/>
      <c r="U1" s="2"/>
      <c r="V1" s="2"/>
      <c r="W1" s="4" t="s">
        <v>3</v>
      </c>
      <c r="X1" s="4"/>
      <c r="Y1" s="4"/>
      <c r="Z1" s="4"/>
      <c r="AA1" s="4"/>
      <c r="AB1" s="4"/>
      <c r="AC1" s="4"/>
      <c r="AD1" s="4"/>
      <c r="AE1" s="4"/>
      <c r="AF1" s="4"/>
      <c r="AG1" s="2"/>
      <c r="AH1" s="2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6" t="s">
        <v>4</v>
      </c>
      <c r="BB1" s="6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T1" s="7" t="s">
        <v>5</v>
      </c>
      <c r="BU1" s="7" t="s">
        <v>5</v>
      </c>
    </row>
    <row r="2" customFormat="false" ht="36.95" hidden="false" customHeight="true" outlineLevel="0" collapsed="false">
      <c r="C2" s="8" t="s">
        <v>6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R2" s="9" t="s">
        <v>7</v>
      </c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S2" s="10" t="s">
        <v>8</v>
      </c>
      <c r="BT2" s="10" t="s">
        <v>9</v>
      </c>
    </row>
    <row r="3" customFormat="false" ht="6.95" hidden="false" customHeight="true" outlineLevel="0" collapsed="false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3"/>
      <c r="BS3" s="10" t="s">
        <v>8</v>
      </c>
      <c r="BT3" s="10" t="s">
        <v>10</v>
      </c>
    </row>
    <row r="4" customFormat="false" ht="36.95" hidden="false" customHeight="true" outlineLevel="0" collapsed="false">
      <c r="B4" s="14"/>
      <c r="C4" s="15" t="s">
        <v>11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6"/>
      <c r="AS4" s="17" t="s">
        <v>12</v>
      </c>
      <c r="BS4" s="10" t="s">
        <v>13</v>
      </c>
    </row>
    <row r="5" customFormat="false" ht="14.45" hidden="false" customHeight="true" outlineLevel="0" collapsed="false">
      <c r="B5" s="14"/>
      <c r="C5" s="18"/>
      <c r="D5" s="19" t="s">
        <v>14</v>
      </c>
      <c r="E5" s="18"/>
      <c r="F5" s="18"/>
      <c r="G5" s="18"/>
      <c r="H5" s="18"/>
      <c r="I5" s="18"/>
      <c r="J5" s="18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18"/>
      <c r="AQ5" s="16"/>
      <c r="BS5" s="10" t="s">
        <v>8</v>
      </c>
    </row>
    <row r="6" customFormat="false" ht="36.95" hidden="false" customHeight="true" outlineLevel="0" collapsed="false">
      <c r="B6" s="14"/>
      <c r="C6" s="18"/>
      <c r="D6" s="21" t="s">
        <v>15</v>
      </c>
      <c r="E6" s="18"/>
      <c r="F6" s="18"/>
      <c r="G6" s="18"/>
      <c r="H6" s="18"/>
      <c r="I6" s="18"/>
      <c r="J6" s="18"/>
      <c r="K6" s="22" t="s">
        <v>16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18"/>
      <c r="AQ6" s="16"/>
      <c r="BS6" s="10" t="s">
        <v>8</v>
      </c>
    </row>
    <row r="7" customFormat="false" ht="14.45" hidden="false" customHeight="true" outlineLevel="0" collapsed="false">
      <c r="B7" s="14"/>
      <c r="C7" s="18"/>
      <c r="D7" s="23" t="s">
        <v>17</v>
      </c>
      <c r="E7" s="18"/>
      <c r="F7" s="18"/>
      <c r="G7" s="18"/>
      <c r="H7" s="18"/>
      <c r="I7" s="18"/>
      <c r="J7" s="18"/>
      <c r="K7" s="20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3" t="s">
        <v>18</v>
      </c>
      <c r="AL7" s="18"/>
      <c r="AM7" s="18"/>
      <c r="AN7" s="20"/>
      <c r="AO7" s="18"/>
      <c r="AP7" s="18"/>
      <c r="AQ7" s="16"/>
      <c r="BS7" s="10" t="s">
        <v>8</v>
      </c>
    </row>
    <row r="8" customFormat="false" ht="14.45" hidden="false" customHeight="true" outlineLevel="0" collapsed="false">
      <c r="B8" s="14"/>
      <c r="C8" s="18"/>
      <c r="D8" s="23" t="s">
        <v>19</v>
      </c>
      <c r="E8" s="18"/>
      <c r="F8" s="18"/>
      <c r="G8" s="18"/>
      <c r="H8" s="18"/>
      <c r="I8" s="18"/>
      <c r="J8" s="18"/>
      <c r="K8" s="20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3" t="s">
        <v>20</v>
      </c>
      <c r="AL8" s="18"/>
      <c r="AM8" s="18"/>
      <c r="AN8" s="20"/>
      <c r="AO8" s="18"/>
      <c r="AP8" s="18"/>
      <c r="AQ8" s="16"/>
      <c r="BS8" s="10" t="s">
        <v>8</v>
      </c>
    </row>
    <row r="9" customFormat="false" ht="14.45" hidden="false" customHeight="true" outlineLevel="0" collapsed="false">
      <c r="B9" s="14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6"/>
      <c r="BS9" s="10" t="s">
        <v>8</v>
      </c>
    </row>
    <row r="10" customFormat="false" ht="14.45" hidden="false" customHeight="true" outlineLevel="0" collapsed="false">
      <c r="B10" s="14"/>
      <c r="C10" s="18"/>
      <c r="D10" s="23" t="s">
        <v>21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3" t="s">
        <v>22</v>
      </c>
      <c r="AL10" s="18"/>
      <c r="AM10" s="18"/>
      <c r="AN10" s="20"/>
      <c r="AO10" s="18"/>
      <c r="AP10" s="18"/>
      <c r="AQ10" s="16"/>
      <c r="BS10" s="10" t="s">
        <v>8</v>
      </c>
    </row>
    <row r="11" customFormat="false" ht="18.4" hidden="false" customHeight="true" outlineLevel="0" collapsed="false">
      <c r="B11" s="14"/>
      <c r="C11" s="18"/>
      <c r="D11" s="18"/>
      <c r="E11" s="20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3" t="s">
        <v>23</v>
      </c>
      <c r="AL11" s="18"/>
      <c r="AM11" s="18"/>
      <c r="AN11" s="20"/>
      <c r="AO11" s="18"/>
      <c r="AP11" s="18"/>
      <c r="AQ11" s="16"/>
      <c r="BS11" s="10" t="s">
        <v>8</v>
      </c>
    </row>
    <row r="12" customFormat="false" ht="6.95" hidden="false" customHeight="true" outlineLevel="0" collapsed="false">
      <c r="B12" s="14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6"/>
      <c r="BS12" s="10" t="s">
        <v>8</v>
      </c>
    </row>
    <row r="13" customFormat="false" ht="14.45" hidden="false" customHeight="true" outlineLevel="0" collapsed="false">
      <c r="B13" s="14"/>
      <c r="C13" s="18"/>
      <c r="D13" s="23" t="s">
        <v>24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3" t="s">
        <v>22</v>
      </c>
      <c r="AL13" s="18"/>
      <c r="AM13" s="18"/>
      <c r="AN13" s="20"/>
      <c r="AO13" s="18"/>
      <c r="AP13" s="18"/>
      <c r="AQ13" s="16"/>
      <c r="BS13" s="10" t="s">
        <v>8</v>
      </c>
    </row>
    <row r="14" customFormat="false" ht="15" hidden="false" customHeight="false" outlineLevel="0" collapsed="false">
      <c r="B14" s="14"/>
      <c r="C14" s="18"/>
      <c r="D14" s="18"/>
      <c r="E14" s="20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23" t="s">
        <v>23</v>
      </c>
      <c r="AL14" s="18"/>
      <c r="AM14" s="18"/>
      <c r="AN14" s="20"/>
      <c r="AO14" s="18"/>
      <c r="AP14" s="18"/>
      <c r="AQ14" s="16"/>
      <c r="BS14" s="10" t="s">
        <v>8</v>
      </c>
    </row>
    <row r="15" customFormat="false" ht="6.95" hidden="false" customHeight="true" outlineLevel="0" collapsed="false">
      <c r="B15" s="14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6"/>
      <c r="BS15" s="10" t="s">
        <v>5</v>
      </c>
    </row>
    <row r="16" customFormat="false" ht="14.45" hidden="false" customHeight="true" outlineLevel="0" collapsed="false">
      <c r="B16" s="14"/>
      <c r="C16" s="18"/>
      <c r="D16" s="23" t="s">
        <v>25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3" t="s">
        <v>22</v>
      </c>
      <c r="AL16" s="18"/>
      <c r="AM16" s="18"/>
      <c r="AN16" s="20"/>
      <c r="AO16" s="18"/>
      <c r="AP16" s="18"/>
      <c r="AQ16" s="16"/>
      <c r="BS16" s="10" t="s">
        <v>5</v>
      </c>
    </row>
    <row r="17" customFormat="false" ht="18.4" hidden="false" customHeight="true" outlineLevel="0" collapsed="false">
      <c r="B17" s="14"/>
      <c r="C17" s="18"/>
      <c r="D17" s="18"/>
      <c r="E17" s="2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3" t="s">
        <v>23</v>
      </c>
      <c r="AL17" s="18"/>
      <c r="AM17" s="18"/>
      <c r="AN17" s="20"/>
      <c r="AO17" s="18"/>
      <c r="AP17" s="18"/>
      <c r="AQ17" s="16"/>
      <c r="BS17" s="10" t="s">
        <v>26</v>
      </c>
    </row>
    <row r="18" customFormat="false" ht="6.95" hidden="false" customHeight="true" outlineLevel="0" collapsed="false">
      <c r="B18" s="14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6"/>
      <c r="BS18" s="10" t="s">
        <v>8</v>
      </c>
    </row>
    <row r="19" customFormat="false" ht="14.45" hidden="false" customHeight="true" outlineLevel="0" collapsed="false">
      <c r="B19" s="14"/>
      <c r="C19" s="18"/>
      <c r="D19" s="23" t="s">
        <v>27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3" t="s">
        <v>22</v>
      </c>
      <c r="AL19" s="18"/>
      <c r="AM19" s="18"/>
      <c r="AN19" s="20"/>
      <c r="AO19" s="18"/>
      <c r="AP19" s="18"/>
      <c r="AQ19" s="16"/>
      <c r="BS19" s="10" t="s">
        <v>8</v>
      </c>
    </row>
    <row r="20" customFormat="false" ht="18.4" hidden="false" customHeight="true" outlineLevel="0" collapsed="false">
      <c r="B20" s="14"/>
      <c r="C20" s="18"/>
      <c r="D20" s="18"/>
      <c r="E20" s="2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3" t="s">
        <v>23</v>
      </c>
      <c r="AL20" s="18"/>
      <c r="AM20" s="18"/>
      <c r="AN20" s="20"/>
      <c r="AO20" s="18"/>
      <c r="AP20" s="18"/>
      <c r="AQ20" s="16"/>
    </row>
    <row r="21" customFormat="false" ht="6.95" hidden="false" customHeight="true" outlineLevel="0" collapsed="false">
      <c r="B21" s="14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6"/>
    </row>
    <row r="22" customFormat="false" ht="15" hidden="false" customHeight="false" outlineLevel="0" collapsed="false">
      <c r="B22" s="14"/>
      <c r="C22" s="18"/>
      <c r="D22" s="23" t="s">
        <v>28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6"/>
    </row>
    <row r="23" customFormat="false" ht="22.5" hidden="false" customHeight="true" outlineLevel="0" collapsed="false">
      <c r="B23" s="14"/>
      <c r="C23" s="18"/>
      <c r="D23" s="18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18"/>
      <c r="AP23" s="18"/>
      <c r="AQ23" s="16"/>
    </row>
    <row r="24" customFormat="false" ht="6.95" hidden="false" customHeight="true" outlineLevel="0" collapsed="false">
      <c r="B24" s="14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6"/>
    </row>
    <row r="25" customFormat="false" ht="6.95" hidden="false" customHeight="true" outlineLevel="0" collapsed="false">
      <c r="B25" s="14"/>
      <c r="C25" s="18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18"/>
      <c r="AQ25" s="16"/>
    </row>
    <row r="26" customFormat="false" ht="14.45" hidden="false" customHeight="true" outlineLevel="0" collapsed="false">
      <c r="B26" s="14"/>
      <c r="C26" s="18"/>
      <c r="D26" s="26" t="s">
        <v>29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27" t="n">
        <f aca="false">ROUND(AG87,2)</f>
        <v>0</v>
      </c>
      <c r="AL26" s="27"/>
      <c r="AM26" s="27"/>
      <c r="AN26" s="27"/>
      <c r="AO26" s="27"/>
      <c r="AP26" s="18"/>
      <c r="AQ26" s="16"/>
    </row>
    <row r="27" customFormat="false" ht="14.45" hidden="false" customHeight="true" outlineLevel="0" collapsed="false">
      <c r="B27" s="14"/>
      <c r="C27" s="18"/>
      <c r="D27" s="26" t="s">
        <v>30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27" t="n">
        <f aca="false">ROUND(AG90,2)</f>
        <v>0</v>
      </c>
      <c r="AL27" s="27"/>
      <c r="AM27" s="27"/>
      <c r="AN27" s="27"/>
      <c r="AO27" s="27"/>
      <c r="AP27" s="18"/>
      <c r="AQ27" s="16"/>
    </row>
    <row r="28" s="28" customFormat="true" ht="6.95" hidden="false" customHeight="true" outlineLevel="0" collapsed="false"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customFormat="false" ht="25.9" hidden="false" customHeight="true" outlineLevel="0" collapsed="false">
      <c r="A29" s="28"/>
      <c r="B29" s="29"/>
      <c r="C29" s="30"/>
      <c r="D29" s="32" t="s">
        <v>31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4" t="n">
        <f aca="false">ROUND(AK26+AK27,2)</f>
        <v>0</v>
      </c>
      <c r="AL29" s="34"/>
      <c r="AM29" s="34"/>
      <c r="AN29" s="34"/>
      <c r="AO29" s="34"/>
      <c r="AP29" s="30"/>
      <c r="AQ29" s="31"/>
    </row>
    <row r="30" customFormat="false" ht="6.95" hidden="false" customHeight="true" outlineLevel="0" collapsed="false">
      <c r="A30" s="28"/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1"/>
    </row>
    <row r="31" s="35" customFormat="true" ht="14.45" hidden="false" customHeight="true" outlineLevel="0" collapsed="false">
      <c r="B31" s="36"/>
      <c r="C31" s="37"/>
      <c r="D31" s="38" t="s">
        <v>32</v>
      </c>
      <c r="E31" s="37"/>
      <c r="F31" s="38" t="s">
        <v>33</v>
      </c>
      <c r="G31" s="37"/>
      <c r="H31" s="37"/>
      <c r="I31" s="37"/>
      <c r="J31" s="37"/>
      <c r="K31" s="37"/>
      <c r="L31" s="39" t="n">
        <v>0.21</v>
      </c>
      <c r="M31" s="39"/>
      <c r="N31" s="39"/>
      <c r="O31" s="39"/>
      <c r="P31" s="37"/>
      <c r="Q31" s="37"/>
      <c r="R31" s="37"/>
      <c r="S31" s="37"/>
      <c r="T31" s="40" t="s">
        <v>34</v>
      </c>
      <c r="U31" s="37"/>
      <c r="V31" s="37"/>
      <c r="W31" s="41" t="n">
        <f aca="false">ROUND(AZ87+SUM(CD91),2)</f>
        <v>0</v>
      </c>
      <c r="X31" s="41"/>
      <c r="Y31" s="41"/>
      <c r="Z31" s="41"/>
      <c r="AA31" s="41"/>
      <c r="AB31" s="41"/>
      <c r="AC31" s="41"/>
      <c r="AD31" s="41"/>
      <c r="AE31" s="41"/>
      <c r="AF31" s="37"/>
      <c r="AG31" s="37"/>
      <c r="AH31" s="37"/>
      <c r="AI31" s="37"/>
      <c r="AJ31" s="37"/>
      <c r="AK31" s="41" t="n">
        <f aca="false">ROUND(AV87+SUM(BY91),2)</f>
        <v>0</v>
      </c>
      <c r="AL31" s="41"/>
      <c r="AM31" s="41"/>
      <c r="AN31" s="41"/>
      <c r="AO31" s="41"/>
      <c r="AP31" s="37"/>
      <c r="AQ31" s="42"/>
    </row>
    <row r="32" customFormat="false" ht="14.45" hidden="false" customHeight="true" outlineLevel="0" collapsed="false">
      <c r="A32" s="35"/>
      <c r="B32" s="36"/>
      <c r="C32" s="37"/>
      <c r="D32" s="37"/>
      <c r="E32" s="37"/>
      <c r="F32" s="38" t="s">
        <v>35</v>
      </c>
      <c r="G32" s="37"/>
      <c r="H32" s="37"/>
      <c r="I32" s="37"/>
      <c r="J32" s="37"/>
      <c r="K32" s="37"/>
      <c r="L32" s="39" t="n">
        <v>0.15</v>
      </c>
      <c r="M32" s="39"/>
      <c r="N32" s="39"/>
      <c r="O32" s="39"/>
      <c r="P32" s="37"/>
      <c r="Q32" s="37"/>
      <c r="R32" s="37"/>
      <c r="S32" s="37"/>
      <c r="T32" s="40" t="s">
        <v>34</v>
      </c>
      <c r="U32" s="37"/>
      <c r="V32" s="37"/>
      <c r="W32" s="41" t="n">
        <f aca="false">ROUND(BA87+SUM(CE91),2)</f>
        <v>0</v>
      </c>
      <c r="X32" s="41"/>
      <c r="Y32" s="41"/>
      <c r="Z32" s="41"/>
      <c r="AA32" s="41"/>
      <c r="AB32" s="41"/>
      <c r="AC32" s="41"/>
      <c r="AD32" s="41"/>
      <c r="AE32" s="41"/>
      <c r="AF32" s="37"/>
      <c r="AG32" s="37"/>
      <c r="AH32" s="37"/>
      <c r="AI32" s="37"/>
      <c r="AJ32" s="37"/>
      <c r="AK32" s="41" t="n">
        <f aca="false">ROUND(AW87+SUM(BZ91),2)</f>
        <v>0</v>
      </c>
      <c r="AL32" s="41"/>
      <c r="AM32" s="41"/>
      <c r="AN32" s="41"/>
      <c r="AO32" s="41"/>
      <c r="AP32" s="37"/>
      <c r="AQ32" s="42"/>
    </row>
    <row r="33" customFormat="false" ht="14.45" hidden="true" customHeight="true" outlineLevel="0" collapsed="false">
      <c r="A33" s="35"/>
      <c r="B33" s="36"/>
      <c r="C33" s="37"/>
      <c r="D33" s="37"/>
      <c r="E33" s="37"/>
      <c r="F33" s="38" t="s">
        <v>36</v>
      </c>
      <c r="G33" s="37"/>
      <c r="H33" s="37"/>
      <c r="I33" s="37"/>
      <c r="J33" s="37"/>
      <c r="K33" s="37"/>
      <c r="L33" s="39" t="n">
        <v>0.21</v>
      </c>
      <c r="M33" s="39"/>
      <c r="N33" s="39"/>
      <c r="O33" s="39"/>
      <c r="P33" s="37"/>
      <c r="Q33" s="37"/>
      <c r="R33" s="37"/>
      <c r="S33" s="37"/>
      <c r="T33" s="40" t="s">
        <v>34</v>
      </c>
      <c r="U33" s="37"/>
      <c r="V33" s="37"/>
      <c r="W33" s="41" t="n">
        <f aca="false">ROUND(BB87+SUM(CF91),2)</f>
        <v>0</v>
      </c>
      <c r="X33" s="41"/>
      <c r="Y33" s="41"/>
      <c r="Z33" s="41"/>
      <c r="AA33" s="41"/>
      <c r="AB33" s="41"/>
      <c r="AC33" s="41"/>
      <c r="AD33" s="41"/>
      <c r="AE33" s="41"/>
      <c r="AF33" s="37"/>
      <c r="AG33" s="37"/>
      <c r="AH33" s="37"/>
      <c r="AI33" s="37"/>
      <c r="AJ33" s="37"/>
      <c r="AK33" s="41" t="n">
        <v>0</v>
      </c>
      <c r="AL33" s="41"/>
      <c r="AM33" s="41"/>
      <c r="AN33" s="41"/>
      <c r="AO33" s="41"/>
      <c r="AP33" s="37"/>
      <c r="AQ33" s="42"/>
    </row>
    <row r="34" customFormat="false" ht="14.45" hidden="true" customHeight="true" outlineLevel="0" collapsed="false">
      <c r="A34" s="35"/>
      <c r="B34" s="36"/>
      <c r="C34" s="37"/>
      <c r="D34" s="37"/>
      <c r="E34" s="37"/>
      <c r="F34" s="38" t="s">
        <v>37</v>
      </c>
      <c r="G34" s="37"/>
      <c r="H34" s="37"/>
      <c r="I34" s="37"/>
      <c r="J34" s="37"/>
      <c r="K34" s="37"/>
      <c r="L34" s="39" t="n">
        <v>0.15</v>
      </c>
      <c r="M34" s="39"/>
      <c r="N34" s="39"/>
      <c r="O34" s="39"/>
      <c r="P34" s="37"/>
      <c r="Q34" s="37"/>
      <c r="R34" s="37"/>
      <c r="S34" s="37"/>
      <c r="T34" s="40" t="s">
        <v>34</v>
      </c>
      <c r="U34" s="37"/>
      <c r="V34" s="37"/>
      <c r="W34" s="41" t="n">
        <f aca="false">ROUND(BC87+SUM(CG91),2)</f>
        <v>0</v>
      </c>
      <c r="X34" s="41"/>
      <c r="Y34" s="41"/>
      <c r="Z34" s="41"/>
      <c r="AA34" s="41"/>
      <c r="AB34" s="41"/>
      <c r="AC34" s="41"/>
      <c r="AD34" s="41"/>
      <c r="AE34" s="41"/>
      <c r="AF34" s="37"/>
      <c r="AG34" s="37"/>
      <c r="AH34" s="37"/>
      <c r="AI34" s="37"/>
      <c r="AJ34" s="37"/>
      <c r="AK34" s="41" t="n">
        <v>0</v>
      </c>
      <c r="AL34" s="41"/>
      <c r="AM34" s="41"/>
      <c r="AN34" s="41"/>
      <c r="AO34" s="41"/>
      <c r="AP34" s="37"/>
      <c r="AQ34" s="42"/>
    </row>
    <row r="35" customFormat="false" ht="14.45" hidden="true" customHeight="true" outlineLevel="0" collapsed="false">
      <c r="A35" s="35"/>
      <c r="B35" s="36"/>
      <c r="C35" s="37"/>
      <c r="D35" s="37"/>
      <c r="E35" s="37"/>
      <c r="F35" s="38" t="s">
        <v>38</v>
      </c>
      <c r="G35" s="37"/>
      <c r="H35" s="37"/>
      <c r="I35" s="37"/>
      <c r="J35" s="37"/>
      <c r="K35" s="37"/>
      <c r="L35" s="39" t="n">
        <v>0</v>
      </c>
      <c r="M35" s="39"/>
      <c r="N35" s="39"/>
      <c r="O35" s="39"/>
      <c r="P35" s="37"/>
      <c r="Q35" s="37"/>
      <c r="R35" s="37"/>
      <c r="S35" s="37"/>
      <c r="T35" s="40" t="s">
        <v>34</v>
      </c>
      <c r="U35" s="37"/>
      <c r="V35" s="37"/>
      <c r="W35" s="41" t="n">
        <f aca="false">ROUND(BD87+SUM(CH91),2)</f>
        <v>0</v>
      </c>
      <c r="X35" s="41"/>
      <c r="Y35" s="41"/>
      <c r="Z35" s="41"/>
      <c r="AA35" s="41"/>
      <c r="AB35" s="41"/>
      <c r="AC35" s="41"/>
      <c r="AD35" s="41"/>
      <c r="AE35" s="41"/>
      <c r="AF35" s="37"/>
      <c r="AG35" s="37"/>
      <c r="AH35" s="37"/>
      <c r="AI35" s="37"/>
      <c r="AJ35" s="37"/>
      <c r="AK35" s="41" t="n">
        <v>0</v>
      </c>
      <c r="AL35" s="41"/>
      <c r="AM35" s="41"/>
      <c r="AN35" s="41"/>
      <c r="AO35" s="41"/>
      <c r="AP35" s="37"/>
      <c r="AQ35" s="42"/>
    </row>
    <row r="36" s="28" customFormat="true" ht="6.95" hidden="false" customHeight="true" outlineLevel="0" collapsed="false"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customFormat="false" ht="25.9" hidden="false" customHeight="true" outlineLevel="0" collapsed="false">
      <c r="A37" s="28"/>
      <c r="B37" s="29"/>
      <c r="C37" s="43"/>
      <c r="D37" s="44" t="s">
        <v>39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6" t="s">
        <v>40</v>
      </c>
      <c r="U37" s="45"/>
      <c r="V37" s="45"/>
      <c r="W37" s="45"/>
      <c r="X37" s="47" t="s">
        <v>41</v>
      </c>
      <c r="Y37" s="47"/>
      <c r="Z37" s="47"/>
      <c r="AA37" s="47"/>
      <c r="AB37" s="47"/>
      <c r="AC37" s="45"/>
      <c r="AD37" s="45"/>
      <c r="AE37" s="45"/>
      <c r="AF37" s="45"/>
      <c r="AG37" s="45"/>
      <c r="AH37" s="45"/>
      <c r="AI37" s="45"/>
      <c r="AJ37" s="45"/>
      <c r="AK37" s="48" t="n">
        <f aca="false">SUM(AK29:AK35)</f>
        <v>0</v>
      </c>
      <c r="AL37" s="48"/>
      <c r="AM37" s="48"/>
      <c r="AN37" s="48"/>
      <c r="AO37" s="48"/>
      <c r="AP37" s="43"/>
      <c r="AQ37" s="31"/>
    </row>
    <row r="38" customFormat="false" ht="14.45" hidden="false" customHeight="true" outlineLevel="0" collapsed="false">
      <c r="A38" s="28"/>
      <c r="B38" s="29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customFormat="false" ht="13.5" hidden="false" customHeight="false" outlineLevel="0" collapsed="false">
      <c r="B39" s="14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6"/>
    </row>
    <row r="40" customFormat="false" ht="13.5" hidden="false" customHeight="false" outlineLevel="0" collapsed="false">
      <c r="B40" s="14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6"/>
    </row>
    <row r="41" customFormat="false" ht="13.5" hidden="false" customHeight="false" outlineLevel="0" collapsed="false">
      <c r="B41" s="14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6"/>
    </row>
    <row r="42" customFormat="false" ht="13.5" hidden="false" customHeight="false" outlineLevel="0" collapsed="false">
      <c r="B42" s="14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6"/>
    </row>
    <row r="43" customFormat="false" ht="13.5" hidden="false" customHeight="false" outlineLevel="0" collapsed="false">
      <c r="B43" s="14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6"/>
    </row>
    <row r="44" customFormat="false" ht="13.5" hidden="false" customHeight="false" outlineLevel="0" collapsed="false">
      <c r="B44" s="14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6"/>
    </row>
    <row r="45" customFormat="false" ht="13.5" hidden="false" customHeight="false" outlineLevel="0" collapsed="false">
      <c r="B45" s="14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6"/>
    </row>
    <row r="46" customFormat="false" ht="13.5" hidden="false" customHeight="false" outlineLevel="0" collapsed="false">
      <c r="B46" s="14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6"/>
    </row>
    <row r="47" customFormat="false" ht="13.5" hidden="false" customHeight="false" outlineLevel="0" collapsed="false">
      <c r="B47" s="14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6"/>
    </row>
    <row r="48" customFormat="false" ht="13.5" hidden="false" customHeight="false" outlineLevel="0" collapsed="false">
      <c r="B48" s="14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6"/>
    </row>
    <row r="49" s="28" customFormat="true" ht="15" hidden="false" customHeight="false" outlineLevel="0" collapsed="false">
      <c r="B49" s="29"/>
      <c r="C49" s="30"/>
      <c r="D49" s="49" t="s">
        <v>42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30"/>
      <c r="AB49" s="30"/>
      <c r="AC49" s="49" t="s">
        <v>43</v>
      </c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1"/>
      <c r="AP49" s="30"/>
      <c r="AQ49" s="31"/>
    </row>
    <row r="50" customFormat="false" ht="13.5" hidden="false" customHeight="false" outlineLevel="0" collapsed="false">
      <c r="B50" s="14"/>
      <c r="C50" s="18"/>
      <c r="D50" s="52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53"/>
      <c r="AA50" s="18"/>
      <c r="AB50" s="18"/>
      <c r="AC50" s="52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53"/>
      <c r="AP50" s="18"/>
      <c r="AQ50" s="16"/>
    </row>
    <row r="51" customFormat="false" ht="13.5" hidden="false" customHeight="false" outlineLevel="0" collapsed="false">
      <c r="B51" s="14"/>
      <c r="C51" s="18"/>
      <c r="D51" s="52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53"/>
      <c r="AA51" s="18"/>
      <c r="AB51" s="18"/>
      <c r="AC51" s="52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53"/>
      <c r="AP51" s="18"/>
      <c r="AQ51" s="16"/>
    </row>
    <row r="52" customFormat="false" ht="13.5" hidden="false" customHeight="false" outlineLevel="0" collapsed="false">
      <c r="B52" s="14"/>
      <c r="C52" s="18"/>
      <c r="D52" s="52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53"/>
      <c r="AA52" s="18"/>
      <c r="AB52" s="18"/>
      <c r="AC52" s="52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53"/>
      <c r="AP52" s="18"/>
      <c r="AQ52" s="16"/>
    </row>
    <row r="53" customFormat="false" ht="13.5" hidden="false" customHeight="false" outlineLevel="0" collapsed="false">
      <c r="B53" s="14"/>
      <c r="C53" s="18"/>
      <c r="D53" s="52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53"/>
      <c r="AA53" s="18"/>
      <c r="AB53" s="18"/>
      <c r="AC53" s="52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53"/>
      <c r="AP53" s="18"/>
      <c r="AQ53" s="16"/>
    </row>
    <row r="54" customFormat="false" ht="13.5" hidden="false" customHeight="false" outlineLevel="0" collapsed="false">
      <c r="B54" s="14"/>
      <c r="C54" s="18"/>
      <c r="D54" s="52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53"/>
      <c r="AA54" s="18"/>
      <c r="AB54" s="18"/>
      <c r="AC54" s="52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53"/>
      <c r="AP54" s="18"/>
      <c r="AQ54" s="16"/>
    </row>
    <row r="55" customFormat="false" ht="13.5" hidden="false" customHeight="false" outlineLevel="0" collapsed="false">
      <c r="B55" s="14"/>
      <c r="C55" s="18"/>
      <c r="D55" s="52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53"/>
      <c r="AA55" s="18"/>
      <c r="AB55" s="18"/>
      <c r="AC55" s="52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53"/>
      <c r="AP55" s="18"/>
      <c r="AQ55" s="16"/>
    </row>
    <row r="56" customFormat="false" ht="13.5" hidden="false" customHeight="false" outlineLevel="0" collapsed="false">
      <c r="B56" s="14"/>
      <c r="C56" s="18"/>
      <c r="D56" s="52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53"/>
      <c r="AA56" s="18"/>
      <c r="AB56" s="18"/>
      <c r="AC56" s="52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53"/>
      <c r="AP56" s="18"/>
      <c r="AQ56" s="16"/>
    </row>
    <row r="57" customFormat="false" ht="13.5" hidden="false" customHeight="false" outlineLevel="0" collapsed="false">
      <c r="B57" s="14"/>
      <c r="C57" s="18"/>
      <c r="D57" s="52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53"/>
      <c r="AA57" s="18"/>
      <c r="AB57" s="18"/>
      <c r="AC57" s="52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53"/>
      <c r="AP57" s="18"/>
      <c r="AQ57" s="16"/>
    </row>
    <row r="58" s="28" customFormat="true" ht="15" hidden="false" customHeight="false" outlineLevel="0" collapsed="false">
      <c r="B58" s="29"/>
      <c r="C58" s="30"/>
      <c r="D58" s="54" t="s">
        <v>44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6" t="s">
        <v>45</v>
      </c>
      <c r="S58" s="55"/>
      <c r="T58" s="55"/>
      <c r="U58" s="55"/>
      <c r="V58" s="55"/>
      <c r="W58" s="55"/>
      <c r="X58" s="55"/>
      <c r="Y58" s="55"/>
      <c r="Z58" s="57"/>
      <c r="AA58" s="30"/>
      <c r="AB58" s="30"/>
      <c r="AC58" s="54" t="s">
        <v>44</v>
      </c>
      <c r="AD58" s="55"/>
      <c r="AE58" s="55"/>
      <c r="AF58" s="55"/>
      <c r="AG58" s="55"/>
      <c r="AH58" s="55"/>
      <c r="AI58" s="55"/>
      <c r="AJ58" s="55"/>
      <c r="AK58" s="55"/>
      <c r="AL58" s="55"/>
      <c r="AM58" s="56" t="s">
        <v>45</v>
      </c>
      <c r="AN58" s="55"/>
      <c r="AO58" s="57"/>
      <c r="AP58" s="30"/>
      <c r="AQ58" s="31"/>
    </row>
    <row r="59" customFormat="false" ht="13.5" hidden="false" customHeight="false" outlineLevel="0" collapsed="false">
      <c r="B59" s="14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6"/>
    </row>
    <row r="60" s="28" customFormat="true" ht="15" hidden="false" customHeight="false" outlineLevel="0" collapsed="false">
      <c r="B60" s="29"/>
      <c r="C60" s="30"/>
      <c r="D60" s="49" t="s">
        <v>46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30"/>
      <c r="AB60" s="30"/>
      <c r="AC60" s="49" t="s">
        <v>47</v>
      </c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1"/>
      <c r="AP60" s="30"/>
      <c r="AQ60" s="31"/>
    </row>
    <row r="61" customFormat="false" ht="13.5" hidden="false" customHeight="false" outlineLevel="0" collapsed="false">
      <c r="B61" s="14"/>
      <c r="C61" s="18"/>
      <c r="D61" s="52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53"/>
      <c r="AA61" s="18"/>
      <c r="AB61" s="18"/>
      <c r="AC61" s="52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53"/>
      <c r="AP61" s="18"/>
      <c r="AQ61" s="16"/>
    </row>
    <row r="62" customFormat="false" ht="13.5" hidden="false" customHeight="false" outlineLevel="0" collapsed="false">
      <c r="B62" s="14"/>
      <c r="C62" s="18"/>
      <c r="D62" s="52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53"/>
      <c r="AA62" s="18"/>
      <c r="AB62" s="18"/>
      <c r="AC62" s="52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53"/>
      <c r="AP62" s="18"/>
      <c r="AQ62" s="16"/>
    </row>
    <row r="63" customFormat="false" ht="13.5" hidden="false" customHeight="false" outlineLevel="0" collapsed="false">
      <c r="B63" s="14"/>
      <c r="C63" s="18"/>
      <c r="D63" s="52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53"/>
      <c r="AA63" s="18"/>
      <c r="AB63" s="18"/>
      <c r="AC63" s="52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53"/>
      <c r="AP63" s="18"/>
      <c r="AQ63" s="16"/>
    </row>
    <row r="64" customFormat="false" ht="13.5" hidden="false" customHeight="false" outlineLevel="0" collapsed="false">
      <c r="B64" s="14"/>
      <c r="C64" s="18"/>
      <c r="D64" s="52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53"/>
      <c r="AA64" s="18"/>
      <c r="AB64" s="18"/>
      <c r="AC64" s="52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53"/>
      <c r="AP64" s="18"/>
      <c r="AQ64" s="16"/>
    </row>
    <row r="65" customFormat="false" ht="13.5" hidden="false" customHeight="false" outlineLevel="0" collapsed="false">
      <c r="B65" s="14"/>
      <c r="C65" s="18"/>
      <c r="D65" s="52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53"/>
      <c r="AA65" s="18"/>
      <c r="AB65" s="18"/>
      <c r="AC65" s="52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53"/>
      <c r="AP65" s="18"/>
      <c r="AQ65" s="16"/>
    </row>
    <row r="66" customFormat="false" ht="13.5" hidden="false" customHeight="false" outlineLevel="0" collapsed="false">
      <c r="B66" s="14"/>
      <c r="C66" s="18"/>
      <c r="D66" s="52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53"/>
      <c r="AA66" s="18"/>
      <c r="AB66" s="18"/>
      <c r="AC66" s="52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53"/>
      <c r="AP66" s="18"/>
      <c r="AQ66" s="16"/>
    </row>
    <row r="67" customFormat="false" ht="13.5" hidden="false" customHeight="false" outlineLevel="0" collapsed="false">
      <c r="B67" s="14"/>
      <c r="C67" s="18"/>
      <c r="D67" s="52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53"/>
      <c r="AA67" s="18"/>
      <c r="AB67" s="18"/>
      <c r="AC67" s="52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53"/>
      <c r="AP67" s="18"/>
      <c r="AQ67" s="16"/>
    </row>
    <row r="68" customFormat="false" ht="13.5" hidden="false" customHeight="false" outlineLevel="0" collapsed="false">
      <c r="B68" s="14"/>
      <c r="C68" s="18"/>
      <c r="D68" s="52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53"/>
      <c r="AA68" s="18"/>
      <c r="AB68" s="18"/>
      <c r="AC68" s="52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53"/>
      <c r="AP68" s="18"/>
      <c r="AQ68" s="16"/>
    </row>
    <row r="69" s="28" customFormat="true" ht="15" hidden="false" customHeight="false" outlineLevel="0" collapsed="false">
      <c r="B69" s="29"/>
      <c r="C69" s="30"/>
      <c r="D69" s="54" t="s">
        <v>44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6" t="s">
        <v>45</v>
      </c>
      <c r="S69" s="55"/>
      <c r="T69" s="55"/>
      <c r="U69" s="55"/>
      <c r="V69" s="55"/>
      <c r="W69" s="55"/>
      <c r="X69" s="55"/>
      <c r="Y69" s="55"/>
      <c r="Z69" s="57"/>
      <c r="AA69" s="30"/>
      <c r="AB69" s="30"/>
      <c r="AC69" s="54" t="s">
        <v>44</v>
      </c>
      <c r="AD69" s="55"/>
      <c r="AE69" s="55"/>
      <c r="AF69" s="55"/>
      <c r="AG69" s="55"/>
      <c r="AH69" s="55"/>
      <c r="AI69" s="55"/>
      <c r="AJ69" s="55"/>
      <c r="AK69" s="55"/>
      <c r="AL69" s="55"/>
      <c r="AM69" s="56" t="s">
        <v>45</v>
      </c>
      <c r="AN69" s="55"/>
      <c r="AO69" s="57"/>
      <c r="AP69" s="30"/>
      <c r="AQ69" s="31"/>
    </row>
    <row r="70" customFormat="false" ht="6.95" hidden="false" customHeight="true" outlineLevel="0" collapsed="false">
      <c r="A70" s="28"/>
      <c r="B70" s="29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1"/>
    </row>
    <row r="71" customFormat="false" ht="6.95" hidden="false" customHeight="true" outlineLevel="0" collapsed="false">
      <c r="A71" s="28"/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60"/>
    </row>
    <row r="75" s="28" customFormat="true" ht="6.95" hidden="false" customHeight="true" outlineLevel="0" collapsed="false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3"/>
    </row>
    <row r="76" customFormat="false" ht="36.95" hidden="false" customHeight="true" outlineLevel="0" collapsed="false">
      <c r="A76" s="28"/>
      <c r="B76" s="29"/>
      <c r="C76" s="15" t="s">
        <v>48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31"/>
    </row>
    <row r="77" s="64" customFormat="true" ht="14.45" hidden="false" customHeight="true" outlineLevel="0" collapsed="false">
      <c r="B77" s="65"/>
      <c r="C77" s="23" t="s">
        <v>14</v>
      </c>
      <c r="D77" s="66"/>
      <c r="E77" s="66"/>
      <c r="F77" s="66"/>
      <c r="G77" s="66"/>
      <c r="H77" s="66"/>
      <c r="I77" s="66"/>
      <c r="J77" s="66"/>
      <c r="K77" s="66"/>
      <c r="L77" s="66" t="n">
        <f aca="false">K5</f>
        <v>0</v>
      </c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7"/>
    </row>
    <row r="78" s="68" customFormat="true" ht="36.95" hidden="false" customHeight="true" outlineLevel="0" collapsed="false">
      <c r="B78" s="69"/>
      <c r="C78" s="70" t="s">
        <v>15</v>
      </c>
      <c r="D78" s="71"/>
      <c r="E78" s="71"/>
      <c r="F78" s="71"/>
      <c r="G78" s="71"/>
      <c r="H78" s="71"/>
      <c r="I78" s="71"/>
      <c r="J78" s="71"/>
      <c r="K78" s="71"/>
      <c r="L78" s="72" t="str">
        <f aca="false">K6</f>
        <v>Římov-muzeum poutnictví</v>
      </c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1"/>
      <c r="AQ78" s="73"/>
    </row>
    <row r="79" s="28" customFormat="true" ht="6.95" hidden="false" customHeight="true" outlineLevel="0" collapsed="false">
      <c r="B79" s="29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1"/>
    </row>
    <row r="80" customFormat="false" ht="15" hidden="false" customHeight="false" outlineLevel="0" collapsed="false">
      <c r="A80" s="28"/>
      <c r="B80" s="29"/>
      <c r="C80" s="23" t="s">
        <v>19</v>
      </c>
      <c r="D80" s="30"/>
      <c r="E80" s="30"/>
      <c r="F80" s="30"/>
      <c r="G80" s="30"/>
      <c r="H80" s="30"/>
      <c r="I80" s="30"/>
      <c r="J80" s="30"/>
      <c r="K80" s="30"/>
      <c r="L80" s="74" t="str">
        <f aca="false">IF(K8="","",K8)</f>
        <v/>
      </c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23" t="s">
        <v>20</v>
      </c>
      <c r="AJ80" s="30"/>
      <c r="AK80" s="30"/>
      <c r="AL80" s="30"/>
      <c r="AM80" s="75" t="str">
        <f aca="false">IF(AN8= "","",AN8)</f>
        <v/>
      </c>
      <c r="AN80" s="30"/>
      <c r="AO80" s="30"/>
      <c r="AP80" s="30"/>
      <c r="AQ80" s="31"/>
    </row>
    <row r="81" customFormat="false" ht="6.95" hidden="false" customHeight="true" outlineLevel="0" collapsed="false">
      <c r="A81" s="28"/>
      <c r="B81" s="29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1"/>
    </row>
    <row r="82" customFormat="false" ht="15" hidden="false" customHeight="false" outlineLevel="0" collapsed="false">
      <c r="A82" s="28"/>
      <c r="B82" s="29"/>
      <c r="C82" s="23" t="s">
        <v>21</v>
      </c>
      <c r="D82" s="30"/>
      <c r="E82" s="30"/>
      <c r="F82" s="30"/>
      <c r="G82" s="30"/>
      <c r="H82" s="30"/>
      <c r="I82" s="30"/>
      <c r="J82" s="30"/>
      <c r="K82" s="30"/>
      <c r="L82" s="66" t="str">
        <f aca="false">IF(E11= "","",E11)</f>
        <v/>
      </c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23" t="s">
        <v>25</v>
      </c>
      <c r="AJ82" s="30"/>
      <c r="AK82" s="30"/>
      <c r="AL82" s="30"/>
      <c r="AM82" s="66" t="str">
        <f aca="false">IF(E17="","",E17)</f>
        <v/>
      </c>
      <c r="AN82" s="66"/>
      <c r="AO82" s="66"/>
      <c r="AP82" s="66"/>
      <c r="AQ82" s="31"/>
      <c r="AS82" s="76" t="s">
        <v>49</v>
      </c>
      <c r="AT82" s="76"/>
      <c r="AU82" s="50"/>
      <c r="AV82" s="50"/>
      <c r="AW82" s="50"/>
      <c r="AX82" s="50"/>
      <c r="AY82" s="50"/>
      <c r="AZ82" s="50"/>
      <c r="BA82" s="50"/>
      <c r="BB82" s="50"/>
      <c r="BC82" s="50"/>
      <c r="BD82" s="51"/>
    </row>
    <row r="83" customFormat="false" ht="15" hidden="false" customHeight="false" outlineLevel="0" collapsed="false">
      <c r="A83" s="28"/>
      <c r="B83" s="29"/>
      <c r="C83" s="23" t="s">
        <v>24</v>
      </c>
      <c r="D83" s="30"/>
      <c r="E83" s="30"/>
      <c r="F83" s="30"/>
      <c r="G83" s="30"/>
      <c r="H83" s="30"/>
      <c r="I83" s="30"/>
      <c r="J83" s="30"/>
      <c r="K83" s="30"/>
      <c r="L83" s="66" t="str">
        <f aca="false">IF(E14="","",E14)</f>
        <v/>
      </c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23" t="s">
        <v>27</v>
      </c>
      <c r="AJ83" s="30"/>
      <c r="AK83" s="30"/>
      <c r="AL83" s="30"/>
      <c r="AM83" s="66" t="str">
        <f aca="false">IF(E20="","",E20)</f>
        <v/>
      </c>
      <c r="AN83" s="66"/>
      <c r="AO83" s="66"/>
      <c r="AP83" s="66"/>
      <c r="AQ83" s="31"/>
      <c r="AS83" s="76"/>
      <c r="AT83" s="76"/>
      <c r="AU83" s="30"/>
      <c r="AV83" s="30"/>
      <c r="AW83" s="30"/>
      <c r="AX83" s="30"/>
      <c r="AY83" s="30"/>
      <c r="AZ83" s="30"/>
      <c r="BA83" s="30"/>
      <c r="BB83" s="30"/>
      <c r="BC83" s="30"/>
      <c r="BD83" s="77"/>
    </row>
    <row r="84" customFormat="false" ht="10.9" hidden="false" customHeight="true" outlineLevel="0" collapsed="false">
      <c r="A84" s="28"/>
      <c r="B84" s="29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1"/>
      <c r="AS84" s="76"/>
      <c r="AT84" s="76"/>
      <c r="AU84" s="30"/>
      <c r="AV84" s="30"/>
      <c r="AW84" s="30"/>
      <c r="AX84" s="30"/>
      <c r="AY84" s="30"/>
      <c r="AZ84" s="30"/>
      <c r="BA84" s="30"/>
      <c r="BB84" s="30"/>
      <c r="BC84" s="30"/>
      <c r="BD84" s="77"/>
    </row>
    <row r="85" customFormat="false" ht="29.25" hidden="false" customHeight="true" outlineLevel="0" collapsed="false">
      <c r="A85" s="28"/>
      <c r="B85" s="29"/>
      <c r="C85" s="78" t="s">
        <v>50</v>
      </c>
      <c r="D85" s="78"/>
      <c r="E85" s="78"/>
      <c r="F85" s="78"/>
      <c r="G85" s="78"/>
      <c r="H85" s="79"/>
      <c r="I85" s="80" t="s">
        <v>51</v>
      </c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 t="s">
        <v>52</v>
      </c>
      <c r="AH85" s="80"/>
      <c r="AI85" s="80"/>
      <c r="AJ85" s="80"/>
      <c r="AK85" s="80"/>
      <c r="AL85" s="80"/>
      <c r="AM85" s="80"/>
      <c r="AN85" s="81" t="s">
        <v>53</v>
      </c>
      <c r="AO85" s="81"/>
      <c r="AP85" s="81"/>
      <c r="AQ85" s="31"/>
      <c r="AS85" s="82" t="s">
        <v>54</v>
      </c>
      <c r="AT85" s="83" t="s">
        <v>55</v>
      </c>
      <c r="AU85" s="83" t="s">
        <v>56</v>
      </c>
      <c r="AV85" s="83" t="s">
        <v>57</v>
      </c>
      <c r="AW85" s="83" t="s">
        <v>58</v>
      </c>
      <c r="AX85" s="83" t="s">
        <v>59</v>
      </c>
      <c r="AY85" s="83" t="s">
        <v>60</v>
      </c>
      <c r="AZ85" s="83" t="s">
        <v>61</v>
      </c>
      <c r="BA85" s="83" t="s">
        <v>62</v>
      </c>
      <c r="BB85" s="83" t="s">
        <v>63</v>
      </c>
      <c r="BC85" s="83" t="s">
        <v>64</v>
      </c>
      <c r="BD85" s="84" t="s">
        <v>65</v>
      </c>
    </row>
    <row r="86" customFormat="false" ht="10.9" hidden="false" customHeight="true" outlineLevel="0" collapsed="false">
      <c r="A86" s="28"/>
      <c r="B86" s="29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1"/>
      <c r="AS86" s="85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1"/>
    </row>
    <row r="87" s="68" customFormat="true" ht="32.45" hidden="false" customHeight="true" outlineLevel="0" collapsed="false">
      <c r="B87" s="69"/>
      <c r="C87" s="86" t="s">
        <v>66</v>
      </c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8" t="n">
        <f aca="false">ROUND(AG88,2)</f>
        <v>0</v>
      </c>
      <c r="AH87" s="88"/>
      <c r="AI87" s="88"/>
      <c r="AJ87" s="88"/>
      <c r="AK87" s="88"/>
      <c r="AL87" s="88"/>
      <c r="AM87" s="88"/>
      <c r="AN87" s="89" t="n">
        <f aca="false">SUM(AG87,AT87)</f>
        <v>0</v>
      </c>
      <c r="AO87" s="89"/>
      <c r="AP87" s="89"/>
      <c r="AQ87" s="73"/>
      <c r="AS87" s="90" t="n">
        <f aca="false">ROUND(AS88,2)</f>
        <v>0</v>
      </c>
      <c r="AT87" s="91" t="n">
        <f aca="false">ROUND(SUM(AV87:AW87),2)</f>
        <v>0</v>
      </c>
      <c r="AU87" s="92" t="n">
        <f aca="false">ROUND(AU88,5)</f>
        <v>1326.77842</v>
      </c>
      <c r="AV87" s="91" t="n">
        <f aca="false">ROUND(AZ87*L31,2)</f>
        <v>0</v>
      </c>
      <c r="AW87" s="91" t="n">
        <f aca="false">ROUND(BA87*L32,2)</f>
        <v>0</v>
      </c>
      <c r="AX87" s="91" t="n">
        <f aca="false">ROUND(BB87*L31,2)</f>
        <v>0</v>
      </c>
      <c r="AY87" s="91" t="n">
        <f aca="false">ROUND(BC87*L32,2)</f>
        <v>0</v>
      </c>
      <c r="AZ87" s="91" t="n">
        <f aca="false">ROUND(AZ88,2)</f>
        <v>0</v>
      </c>
      <c r="BA87" s="91" t="n">
        <f aca="false">ROUND(BA88,2)</f>
        <v>0</v>
      </c>
      <c r="BB87" s="91" t="n">
        <f aca="false">ROUND(BB88,2)</f>
        <v>0</v>
      </c>
      <c r="BC87" s="91" t="n">
        <f aca="false">ROUND(BC88,2)</f>
        <v>0</v>
      </c>
      <c r="BD87" s="93" t="n">
        <f aca="false">ROUND(BD88,2)</f>
        <v>0</v>
      </c>
      <c r="BS87" s="94" t="s">
        <v>67</v>
      </c>
      <c r="BT87" s="94" t="s">
        <v>68</v>
      </c>
      <c r="BU87" s="95" t="s">
        <v>69</v>
      </c>
      <c r="BV87" s="94" t="s">
        <v>70</v>
      </c>
      <c r="BW87" s="94" t="s">
        <v>71</v>
      </c>
      <c r="BX87" s="94" t="s">
        <v>72</v>
      </c>
    </row>
    <row r="88" s="103" customFormat="true" ht="22.5" hidden="false" customHeight="true" outlineLevel="0" collapsed="false">
      <c r="A88" s="96" t="s">
        <v>73</v>
      </c>
      <c r="B88" s="97"/>
      <c r="C88" s="98"/>
      <c r="D88" s="99" t="s">
        <v>74</v>
      </c>
      <c r="E88" s="99"/>
      <c r="F88" s="99"/>
      <c r="G88" s="99"/>
      <c r="H88" s="99"/>
      <c r="I88" s="100"/>
      <c r="J88" s="99" t="s">
        <v>16</v>
      </c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101" t="n">
        <f aca="false">'1 - Římov-muzeum poutnictví'!M30</f>
        <v>0</v>
      </c>
      <c r="AH88" s="101"/>
      <c r="AI88" s="101"/>
      <c r="AJ88" s="101"/>
      <c r="AK88" s="101"/>
      <c r="AL88" s="101"/>
      <c r="AM88" s="101"/>
      <c r="AN88" s="101" t="n">
        <f aca="false">SUM(AG88,AT88)</f>
        <v>0</v>
      </c>
      <c r="AO88" s="101"/>
      <c r="AP88" s="101"/>
      <c r="AQ88" s="102"/>
      <c r="AS88" s="104" t="n">
        <f aca="false">'1 - Římov-muzeum poutnictví'!M28</f>
        <v>0</v>
      </c>
      <c r="AT88" s="105" t="n">
        <f aca="false">ROUND(SUM(AV88:AW88),2)</f>
        <v>0</v>
      </c>
      <c r="AU88" s="106" t="n">
        <f aca="false">'1 - Římov-muzeum poutnictví'!W132</f>
        <v>1326.7784187159</v>
      </c>
      <c r="AV88" s="105" t="n">
        <f aca="false">'1 - Římov-muzeum poutnictví'!M32</f>
        <v>0</v>
      </c>
      <c r="AW88" s="105" t="n">
        <f aca="false">'1 - Římov-muzeum poutnictví'!M33</f>
        <v>0</v>
      </c>
      <c r="AX88" s="105" t="n">
        <f aca="false">'1 - Římov-muzeum poutnictví'!M34</f>
        <v>0</v>
      </c>
      <c r="AY88" s="105" t="n">
        <f aca="false">'1 - Římov-muzeum poutnictví'!M35</f>
        <v>0</v>
      </c>
      <c r="AZ88" s="105" t="n">
        <f aca="false">'1 - Římov-muzeum poutnictví'!H32</f>
        <v>0</v>
      </c>
      <c r="BA88" s="105" t="n">
        <f aca="false">'1 - Římov-muzeum poutnictví'!H33</f>
        <v>0</v>
      </c>
      <c r="BB88" s="105" t="n">
        <f aca="false">'1 - Římov-muzeum poutnictví'!H34</f>
        <v>0</v>
      </c>
      <c r="BC88" s="105" t="n">
        <f aca="false">'1 - Římov-muzeum poutnictví'!H35</f>
        <v>0</v>
      </c>
      <c r="BD88" s="107" t="n">
        <f aca="false">'1 - Římov-muzeum poutnictví'!H36</f>
        <v>0</v>
      </c>
      <c r="BT88" s="108" t="s">
        <v>74</v>
      </c>
      <c r="BV88" s="108" t="s">
        <v>70</v>
      </c>
      <c r="BW88" s="108" t="s">
        <v>75</v>
      </c>
      <c r="BX88" s="108" t="s">
        <v>71</v>
      </c>
    </row>
    <row r="89" customFormat="false" ht="13.5" hidden="false" customHeight="false" outlineLevel="0" collapsed="false">
      <c r="B89" s="14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6"/>
    </row>
    <row r="90" s="28" customFormat="true" ht="30" hidden="false" customHeight="true" outlineLevel="0" collapsed="false">
      <c r="B90" s="29"/>
      <c r="C90" s="86" t="s">
        <v>76</v>
      </c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89" t="n">
        <v>0</v>
      </c>
      <c r="AH90" s="89"/>
      <c r="AI90" s="89"/>
      <c r="AJ90" s="89"/>
      <c r="AK90" s="89"/>
      <c r="AL90" s="89"/>
      <c r="AM90" s="89"/>
      <c r="AN90" s="89" t="n">
        <v>0</v>
      </c>
      <c r="AO90" s="89"/>
      <c r="AP90" s="89"/>
      <c r="AQ90" s="31"/>
      <c r="AS90" s="82" t="s">
        <v>77</v>
      </c>
      <c r="AT90" s="83" t="s">
        <v>78</v>
      </c>
      <c r="AU90" s="83" t="s">
        <v>32</v>
      </c>
      <c r="AV90" s="84" t="s">
        <v>55</v>
      </c>
    </row>
    <row r="91" customFormat="false" ht="10.9" hidden="false" customHeight="true" outlineLevel="0" collapsed="false">
      <c r="A91" s="28"/>
      <c r="B91" s="29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1"/>
      <c r="AS91" s="109"/>
      <c r="AT91" s="55"/>
      <c r="AU91" s="55"/>
      <c r="AV91" s="57"/>
    </row>
    <row r="92" customFormat="false" ht="30" hidden="false" customHeight="true" outlineLevel="0" collapsed="false">
      <c r="A92" s="28"/>
      <c r="B92" s="29"/>
      <c r="C92" s="110" t="s">
        <v>79</v>
      </c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2" t="n">
        <f aca="false">ROUND(AG87+AG90,2)</f>
        <v>0</v>
      </c>
      <c r="AH92" s="112"/>
      <c r="AI92" s="112"/>
      <c r="AJ92" s="112"/>
      <c r="AK92" s="112"/>
      <c r="AL92" s="112"/>
      <c r="AM92" s="112"/>
      <c r="AN92" s="112" t="n">
        <f aca="false">AN87+AN90</f>
        <v>0</v>
      </c>
      <c r="AO92" s="112"/>
      <c r="AP92" s="112"/>
      <c r="AQ92" s="31"/>
    </row>
    <row r="93" customFormat="false" ht="6.95" hidden="false" customHeight="true" outlineLevel="0" collapsed="false">
      <c r="A93" s="28"/>
      <c r="B93" s="58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60"/>
    </row>
  </sheetData>
  <mergeCells count="45">
    <mergeCell ref="C2:AP2"/>
    <mergeCell ref="AR2:BE2"/>
    <mergeCell ref="C4:AP4"/>
    <mergeCell ref="K5:AO5"/>
    <mergeCell ref="K6:AO6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AM82:AP82"/>
    <mergeCell ref="AS82:AT84"/>
    <mergeCell ref="AM83:AP83"/>
    <mergeCell ref="C85:G85"/>
    <mergeCell ref="I85:AF85"/>
    <mergeCell ref="AG85:AM85"/>
    <mergeCell ref="AN85:AP85"/>
    <mergeCell ref="AG87:AM87"/>
    <mergeCell ref="AN87:AP87"/>
    <mergeCell ref="D88:H88"/>
    <mergeCell ref="J88:AF88"/>
    <mergeCell ref="AG88:AM88"/>
    <mergeCell ref="AN88:AP88"/>
    <mergeCell ref="AG90:AM90"/>
    <mergeCell ref="AN90:AP90"/>
    <mergeCell ref="AG92:AM92"/>
    <mergeCell ref="AN92:AP92"/>
  </mergeCells>
  <hyperlinks>
    <hyperlink ref="K1" location="!" display="1) Souhrnný list stavby"/>
    <hyperlink ref="W1" location="!7" display="2) Rekapitulace objektů"/>
    <hyperlink ref="A88" location="'1 - Římov-muzeum poutnictví'!C2" display="/"/>
  </hyperlinks>
  <printOptions headings="false" gridLines="false" gridLinesSet="true" horizontalCentered="false" verticalCentered="false"/>
  <pageMargins left="0.583333333333333" right="0.583333333333333" top="0.5" bottom="0.466666666666667" header="0.511805555555555" footer="0"/>
  <pageSetup paperSize="9" scale="100" firstPageNumber="0" fitToWidth="1" fitToHeight="10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true"/>
  </sheetPr>
  <dimension ref="A1:BN534"/>
  <sheetViews>
    <sheetView windowProtection="tru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520" activePane="bottomLeft" state="frozen"/>
      <selection pane="topLeft" activeCell="A1" activeCellId="0" sqref="A1"/>
      <selection pane="bottomLeft" activeCell="F460" activeCellId="0" sqref="F460"/>
    </sheetView>
  </sheetViews>
  <sheetFormatPr defaultRowHeight="13.5"/>
  <cols>
    <col collapsed="false" hidden="false" max="1" min="1" style="0" width="8.33108108108108"/>
    <col collapsed="false" hidden="false" max="2" min="2" style="0" width="1.65540540540541"/>
    <col collapsed="false" hidden="false" max="3" min="3" style="0" width="5.83108108108108"/>
    <col collapsed="false" hidden="false" max="4" min="4" style="0" width="4.32432432432432"/>
    <col collapsed="false" hidden="false" max="5" min="5" style="0" width="17.1621621621622"/>
    <col collapsed="false" hidden="false" max="7" min="6" style="0" width="11.1689189189189"/>
    <col collapsed="false" hidden="false" max="8" min="8" style="0" width="12.5"/>
    <col collapsed="false" hidden="false" max="9" min="9" style="0" width="19.6621621621622"/>
    <col collapsed="false" hidden="false" max="10" min="10" style="0" width="7.16216216216216"/>
    <col collapsed="false" hidden="false" max="11" min="11" style="0" width="11.5"/>
    <col collapsed="false" hidden="false" max="12" min="12" style="0" width="12"/>
    <col collapsed="false" hidden="false" max="14" min="13" style="0" width="5.99324324324324"/>
    <col collapsed="false" hidden="false" max="15" min="15" style="0" width="2"/>
    <col collapsed="false" hidden="false" max="16" min="16" style="0" width="12.5"/>
    <col collapsed="false" hidden="false" max="17" min="17" style="0" width="4.16216216216216"/>
    <col collapsed="false" hidden="false" max="18" min="18" style="0" width="1.65540540540541"/>
    <col collapsed="false" hidden="false" max="19" min="19" style="0" width="8.16216216216216"/>
    <col collapsed="false" hidden="true" max="28" min="20" style="0" width="0"/>
    <col collapsed="false" hidden="false" max="29" min="29" style="0" width="11"/>
    <col collapsed="false" hidden="false" max="30" min="30" style="0" width="15.0067567567568"/>
    <col collapsed="false" hidden="false" max="31" min="31" style="0" width="16.3310810810811"/>
    <col collapsed="false" hidden="false" max="43" min="32" style="0" width="9"/>
    <col collapsed="false" hidden="true" max="65" min="44" style="0" width="0"/>
    <col collapsed="false" hidden="false" max="1025" min="66" style="0" width="9"/>
  </cols>
  <sheetData>
    <row r="1" customFormat="false" ht="21.75" hidden="false" customHeight="true" outlineLevel="0" collapsed="false">
      <c r="A1" s="113"/>
      <c r="B1" s="2"/>
      <c r="C1" s="2"/>
      <c r="D1" s="3" t="s">
        <v>1</v>
      </c>
      <c r="E1" s="2"/>
      <c r="F1" s="4" t="s">
        <v>80</v>
      </c>
      <c r="G1" s="4"/>
      <c r="H1" s="114" t="s">
        <v>81</v>
      </c>
      <c r="I1" s="114"/>
      <c r="J1" s="114"/>
      <c r="K1" s="114"/>
      <c r="L1" s="4" t="s">
        <v>82</v>
      </c>
      <c r="M1" s="2"/>
      <c r="N1" s="2"/>
      <c r="O1" s="3" t="s">
        <v>83</v>
      </c>
      <c r="P1" s="2"/>
      <c r="Q1" s="2"/>
      <c r="R1" s="2"/>
      <c r="S1" s="4" t="s">
        <v>84</v>
      </c>
      <c r="T1" s="4"/>
      <c r="U1" s="113"/>
      <c r="V1" s="113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</row>
    <row r="2" customFormat="false" ht="36.95" hidden="false" customHeight="true" outlineLevel="0" collapsed="false">
      <c r="C2" s="8" t="s">
        <v>6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S2" s="9" t="s">
        <v>7</v>
      </c>
      <c r="T2" s="9"/>
      <c r="U2" s="9"/>
      <c r="V2" s="9"/>
      <c r="W2" s="9"/>
      <c r="X2" s="9"/>
      <c r="Y2" s="9"/>
      <c r="Z2" s="9"/>
      <c r="AA2" s="9"/>
      <c r="AB2" s="9"/>
      <c r="AC2" s="9"/>
      <c r="AT2" s="10" t="s">
        <v>75</v>
      </c>
    </row>
    <row r="3" customFormat="false" ht="6.95" hidden="false" customHeight="true" outlineLevel="0" collapsed="false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AT3" s="10" t="s">
        <v>85</v>
      </c>
    </row>
    <row r="4" customFormat="false" ht="36.95" hidden="false" customHeight="true" outlineLevel="0" collapsed="false">
      <c r="B4" s="14"/>
      <c r="C4" s="15" t="s">
        <v>86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/>
      <c r="T4" s="17" t="s">
        <v>12</v>
      </c>
      <c r="AT4" s="10" t="s">
        <v>5</v>
      </c>
    </row>
    <row r="5" customFormat="false" ht="6.95" hidden="false" customHeight="true" outlineLevel="0" collapsed="false">
      <c r="B5" s="14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6"/>
    </row>
    <row r="6" customFormat="false" ht="25.35" hidden="false" customHeight="true" outlineLevel="0" collapsed="false">
      <c r="B6" s="14"/>
      <c r="C6" s="18"/>
      <c r="D6" s="23" t="s">
        <v>15</v>
      </c>
      <c r="E6" s="18"/>
      <c r="F6" s="115" t="str">
        <f aca="false">'Rekapitulace stavby'!K6</f>
        <v>Římov-muzeum poutnictví</v>
      </c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8"/>
      <c r="R6" s="16"/>
    </row>
    <row r="7" s="28" customFormat="true" ht="32.85" hidden="false" customHeight="true" outlineLevel="0" collapsed="false">
      <c r="B7" s="29"/>
      <c r="C7" s="30"/>
      <c r="D7" s="21" t="s">
        <v>87</v>
      </c>
      <c r="E7" s="30"/>
      <c r="F7" s="22" t="s">
        <v>88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30"/>
      <c r="R7" s="31"/>
    </row>
    <row r="8" customFormat="false" ht="14.45" hidden="false" customHeight="true" outlineLevel="0" collapsed="false">
      <c r="A8" s="28"/>
      <c r="B8" s="29"/>
      <c r="C8" s="30"/>
      <c r="D8" s="23" t="s">
        <v>17</v>
      </c>
      <c r="E8" s="30"/>
      <c r="F8" s="20"/>
      <c r="G8" s="30"/>
      <c r="H8" s="30"/>
      <c r="I8" s="30"/>
      <c r="J8" s="30"/>
      <c r="K8" s="30"/>
      <c r="L8" s="30"/>
      <c r="M8" s="23" t="s">
        <v>18</v>
      </c>
      <c r="N8" s="30"/>
      <c r="O8" s="20"/>
      <c r="P8" s="30"/>
      <c r="Q8" s="30"/>
      <c r="R8" s="31"/>
    </row>
    <row r="9" customFormat="false" ht="14.45" hidden="false" customHeight="true" outlineLevel="0" collapsed="false">
      <c r="A9" s="28"/>
      <c r="B9" s="29"/>
      <c r="C9" s="30"/>
      <c r="D9" s="23" t="s">
        <v>19</v>
      </c>
      <c r="E9" s="30"/>
      <c r="F9" s="20"/>
      <c r="G9" s="30"/>
      <c r="H9" s="30"/>
      <c r="I9" s="30"/>
      <c r="J9" s="30"/>
      <c r="K9" s="30"/>
      <c r="L9" s="30"/>
      <c r="M9" s="23" t="s">
        <v>20</v>
      </c>
      <c r="N9" s="30"/>
      <c r="O9" s="75"/>
      <c r="P9" s="75"/>
      <c r="Q9" s="30"/>
      <c r="R9" s="31"/>
    </row>
    <row r="10" customFormat="false" ht="10.9" hidden="false" customHeight="true" outlineLevel="0" collapsed="false">
      <c r="A10" s="28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1"/>
    </row>
    <row r="11" customFormat="false" ht="14.45" hidden="false" customHeight="true" outlineLevel="0" collapsed="false">
      <c r="A11" s="28"/>
      <c r="B11" s="29"/>
      <c r="C11" s="30"/>
      <c r="D11" s="23" t="s">
        <v>21</v>
      </c>
      <c r="E11" s="30"/>
      <c r="F11" s="30"/>
      <c r="G11" s="30"/>
      <c r="H11" s="30"/>
      <c r="I11" s="30"/>
      <c r="J11" s="30"/>
      <c r="K11" s="30"/>
      <c r="L11" s="30"/>
      <c r="M11" s="23" t="s">
        <v>22</v>
      </c>
      <c r="N11" s="30"/>
      <c r="O11" s="20" t="str">
        <f aca="false">IF('Rekapitulace stavby'!AN10="","",'Rekapitulace stavby'!AN10)</f>
        <v/>
      </c>
      <c r="P11" s="20"/>
      <c r="Q11" s="30"/>
      <c r="R11" s="31"/>
    </row>
    <row r="12" customFormat="false" ht="18" hidden="false" customHeight="true" outlineLevel="0" collapsed="false">
      <c r="A12" s="28"/>
      <c r="B12" s="29"/>
      <c r="C12" s="30"/>
      <c r="D12" s="30"/>
      <c r="E12" s="20" t="str">
        <f aca="false">IF('Rekapitulace stavby'!E11="","",'Rekapitulace stavby'!E11)</f>
        <v/>
      </c>
      <c r="F12" s="30"/>
      <c r="G12" s="30"/>
      <c r="H12" s="30"/>
      <c r="I12" s="30"/>
      <c r="J12" s="30"/>
      <c r="K12" s="30"/>
      <c r="L12" s="30"/>
      <c r="M12" s="23" t="s">
        <v>23</v>
      </c>
      <c r="N12" s="30"/>
      <c r="O12" s="20" t="inlineStr">
        <f aca="false">IF('Rekapitulace stavby'!AN11="","",'Rekapitulace stavby'!AN11)</f>
        <is>
          <t/>
        </is>
      </c>
      <c r="P12" s="20"/>
      <c r="Q12" s="30"/>
      <c r="R12" s="31"/>
    </row>
    <row r="13" customFormat="false" ht="6.95" hidden="false" customHeight="true" outlineLevel="0" collapsed="false">
      <c r="A13" s="2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1"/>
    </row>
    <row r="14" customFormat="false" ht="14.45" hidden="false" customHeight="true" outlineLevel="0" collapsed="false">
      <c r="A14" s="28"/>
      <c r="B14" s="29"/>
      <c r="C14" s="30"/>
      <c r="D14" s="23" t="s">
        <v>24</v>
      </c>
      <c r="E14" s="30"/>
      <c r="F14" s="30"/>
      <c r="G14" s="30"/>
      <c r="H14" s="30"/>
      <c r="I14" s="30"/>
      <c r="J14" s="30"/>
      <c r="K14" s="30"/>
      <c r="L14" s="30"/>
      <c r="M14" s="23" t="s">
        <v>22</v>
      </c>
      <c r="N14" s="30"/>
      <c r="O14" s="20" t="str">
        <f aca="false">IF('Rekapitulace stavby'!AN13="","",'Rekapitulace stavby'!AN13)</f>
        <v/>
      </c>
      <c r="P14" s="20"/>
      <c r="Q14" s="30"/>
      <c r="R14" s="31"/>
    </row>
    <row r="15" customFormat="false" ht="18" hidden="false" customHeight="true" outlineLevel="0" collapsed="false">
      <c r="A15" s="28"/>
      <c r="B15" s="29"/>
      <c r="C15" s="30"/>
      <c r="D15" s="30"/>
      <c r="E15" s="20" t="str">
        <f aca="false">IF('Rekapitulace stavby'!E14="","",'Rekapitulace stavby'!E14)</f>
        <v/>
      </c>
      <c r="F15" s="30"/>
      <c r="G15" s="30"/>
      <c r="H15" s="30"/>
      <c r="I15" s="30"/>
      <c r="J15" s="30"/>
      <c r="K15" s="30"/>
      <c r="L15" s="30"/>
      <c r="M15" s="23" t="s">
        <v>23</v>
      </c>
      <c r="N15" s="30"/>
      <c r="O15" s="20" t="inlineStr">
        <f aca="false">IF('Rekapitulace stavby'!AN14="","",'Rekapitulace stavby'!AN14)</f>
        <is>
          <t/>
        </is>
      </c>
      <c r="P15" s="20"/>
      <c r="Q15" s="30"/>
      <c r="R15" s="31"/>
    </row>
    <row r="16" customFormat="false" ht="6.95" hidden="false" customHeight="true" outlineLevel="0" collapsed="false">
      <c r="A16" s="28"/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1"/>
    </row>
    <row r="17" customFormat="false" ht="14.45" hidden="false" customHeight="true" outlineLevel="0" collapsed="false">
      <c r="A17" s="28"/>
      <c r="B17" s="29"/>
      <c r="C17" s="30"/>
      <c r="D17" s="23" t="s">
        <v>25</v>
      </c>
      <c r="E17" s="30"/>
      <c r="F17" s="30"/>
      <c r="G17" s="30"/>
      <c r="H17" s="30"/>
      <c r="I17" s="30"/>
      <c r="J17" s="30"/>
      <c r="K17" s="30"/>
      <c r="L17" s="30"/>
      <c r="M17" s="23" t="s">
        <v>22</v>
      </c>
      <c r="N17" s="30"/>
      <c r="O17" s="20" t="str">
        <f aca="false">IF('Rekapitulace stavby'!AN16="","",'Rekapitulace stavby'!AN16)</f>
        <v/>
      </c>
      <c r="P17" s="20"/>
      <c r="Q17" s="30"/>
      <c r="R17" s="31"/>
    </row>
    <row r="18" customFormat="false" ht="18" hidden="false" customHeight="true" outlineLevel="0" collapsed="false">
      <c r="A18" s="28"/>
      <c r="B18" s="29"/>
      <c r="C18" s="30"/>
      <c r="D18" s="30"/>
      <c r="E18" s="20" t="str">
        <f aca="false">IF('Rekapitulace stavby'!E17="","",'Rekapitulace stavby'!E17)</f>
        <v/>
      </c>
      <c r="F18" s="30"/>
      <c r="G18" s="30"/>
      <c r="H18" s="30"/>
      <c r="I18" s="30"/>
      <c r="J18" s="30"/>
      <c r="K18" s="30"/>
      <c r="L18" s="30"/>
      <c r="M18" s="23" t="s">
        <v>23</v>
      </c>
      <c r="N18" s="30"/>
      <c r="O18" s="20" t="inlineStr">
        <f aca="false">IF('Rekapitulace stavby'!AN17="","",'Rekapitulace stavby'!AN17)</f>
        <is>
          <t/>
        </is>
      </c>
      <c r="P18" s="20"/>
      <c r="Q18" s="30"/>
      <c r="R18" s="31"/>
    </row>
    <row r="19" customFormat="false" ht="6.95" hidden="false" customHeight="true" outlineLevel="0" collapsed="false">
      <c r="A19" s="28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1"/>
    </row>
    <row r="20" customFormat="false" ht="14.45" hidden="false" customHeight="true" outlineLevel="0" collapsed="false">
      <c r="A20" s="28"/>
      <c r="B20" s="29"/>
      <c r="C20" s="30"/>
      <c r="D20" s="23" t="s">
        <v>27</v>
      </c>
      <c r="E20" s="30"/>
      <c r="F20" s="30"/>
      <c r="G20" s="30"/>
      <c r="H20" s="30"/>
      <c r="I20" s="30"/>
      <c r="J20" s="30"/>
      <c r="K20" s="30"/>
      <c r="L20" s="30"/>
      <c r="M20" s="23" t="s">
        <v>22</v>
      </c>
      <c r="N20" s="30"/>
      <c r="O20" s="20" t="str">
        <f aca="false">IF('Rekapitulace stavby'!AN19="","",'Rekapitulace stavby'!AN19)</f>
        <v/>
      </c>
      <c r="P20" s="20"/>
      <c r="Q20" s="30"/>
      <c r="R20" s="31"/>
    </row>
    <row r="21" customFormat="false" ht="18" hidden="false" customHeight="true" outlineLevel="0" collapsed="false">
      <c r="A21" s="28"/>
      <c r="B21" s="29"/>
      <c r="C21" s="30"/>
      <c r="D21" s="30"/>
      <c r="E21" s="20" t="str">
        <f aca="false">IF('Rekapitulace stavby'!E20="","",'Rekapitulace stavby'!E20)</f>
        <v/>
      </c>
      <c r="F21" s="30"/>
      <c r="G21" s="30"/>
      <c r="H21" s="30"/>
      <c r="I21" s="30"/>
      <c r="J21" s="30"/>
      <c r="K21" s="30"/>
      <c r="L21" s="30"/>
      <c r="M21" s="23" t="s">
        <v>23</v>
      </c>
      <c r="N21" s="30"/>
      <c r="O21" s="20" t="inlineStr">
        <f aca="false">IF('Rekapitulace stavby'!AN20="","",'Rekapitulace stavby'!AN20)</f>
        <is>
          <t/>
        </is>
      </c>
      <c r="P21" s="20"/>
      <c r="Q21" s="30"/>
      <c r="R21" s="31"/>
    </row>
    <row r="22" customFormat="false" ht="6.95" hidden="false" customHeight="true" outlineLevel="0" collapsed="false">
      <c r="A22" s="28"/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1"/>
    </row>
    <row r="23" customFormat="false" ht="14.45" hidden="false" customHeight="true" outlineLevel="0" collapsed="false">
      <c r="A23" s="28"/>
      <c r="B23" s="29"/>
      <c r="C23" s="30"/>
      <c r="D23" s="23" t="s">
        <v>28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1"/>
    </row>
    <row r="24" customFormat="false" ht="22.5" hidden="false" customHeight="true" outlineLevel="0" collapsed="false">
      <c r="A24" s="28"/>
      <c r="B24" s="29"/>
      <c r="C24" s="30"/>
      <c r="D24" s="30"/>
      <c r="E24" s="24"/>
      <c r="F24" s="24"/>
      <c r="G24" s="24"/>
      <c r="H24" s="24"/>
      <c r="I24" s="24"/>
      <c r="J24" s="24"/>
      <c r="K24" s="24"/>
      <c r="L24" s="24"/>
      <c r="M24" s="30"/>
      <c r="N24" s="30"/>
      <c r="O24" s="30"/>
      <c r="P24" s="30"/>
      <c r="Q24" s="30"/>
      <c r="R24" s="31"/>
    </row>
    <row r="25" customFormat="false" ht="6.95" hidden="false" customHeight="true" outlineLevel="0" collapsed="false">
      <c r="A25" s="28"/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1"/>
    </row>
    <row r="26" customFormat="false" ht="6.95" hidden="false" customHeight="true" outlineLevel="0" collapsed="false">
      <c r="A26" s="28"/>
      <c r="B26" s="29"/>
      <c r="C26" s="3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0"/>
      <c r="R26" s="31"/>
    </row>
    <row r="27" customFormat="false" ht="14.45" hidden="false" customHeight="true" outlineLevel="0" collapsed="false">
      <c r="A27" s="28"/>
      <c r="B27" s="29"/>
      <c r="C27" s="30"/>
      <c r="D27" s="116" t="s">
        <v>89</v>
      </c>
      <c r="E27" s="30"/>
      <c r="F27" s="30"/>
      <c r="G27" s="30"/>
      <c r="H27" s="30"/>
      <c r="I27" s="30"/>
      <c r="J27" s="30"/>
      <c r="K27" s="30"/>
      <c r="L27" s="30"/>
      <c r="M27" s="27" t="n">
        <f aca="false">N88</f>
        <v>0</v>
      </c>
      <c r="N27" s="27"/>
      <c r="O27" s="27"/>
      <c r="P27" s="27"/>
      <c r="Q27" s="30"/>
      <c r="R27" s="31"/>
    </row>
    <row r="28" customFormat="false" ht="14.45" hidden="false" customHeight="true" outlineLevel="0" collapsed="false">
      <c r="A28" s="28"/>
      <c r="B28" s="29"/>
      <c r="C28" s="30"/>
      <c r="D28" s="26" t="s">
        <v>90</v>
      </c>
      <c r="E28" s="30"/>
      <c r="F28" s="30"/>
      <c r="G28" s="30"/>
      <c r="H28" s="30"/>
      <c r="I28" s="30"/>
      <c r="J28" s="30"/>
      <c r="K28" s="30"/>
      <c r="L28" s="30"/>
      <c r="M28" s="27" t="n">
        <f aca="false">N113</f>
        <v>0</v>
      </c>
      <c r="N28" s="27"/>
      <c r="O28" s="27"/>
      <c r="P28" s="27"/>
      <c r="Q28" s="30"/>
      <c r="R28" s="31"/>
    </row>
    <row r="29" customFormat="false" ht="6.95" hidden="false" customHeight="true" outlineLevel="0" collapsed="false">
      <c r="A29" s="28"/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</row>
    <row r="30" customFormat="false" ht="25.35" hidden="false" customHeight="true" outlineLevel="0" collapsed="false">
      <c r="A30" s="28"/>
      <c r="B30" s="29"/>
      <c r="C30" s="30"/>
      <c r="D30" s="117" t="s">
        <v>31</v>
      </c>
      <c r="E30" s="30"/>
      <c r="F30" s="30"/>
      <c r="G30" s="30"/>
      <c r="H30" s="30"/>
      <c r="I30" s="30"/>
      <c r="J30" s="30"/>
      <c r="K30" s="30"/>
      <c r="L30" s="30"/>
      <c r="M30" s="118" t="n">
        <f aca="false">ROUND(M27+M28,2)</f>
        <v>0</v>
      </c>
      <c r="N30" s="118"/>
      <c r="O30" s="118"/>
      <c r="P30" s="118"/>
      <c r="Q30" s="30"/>
      <c r="R30" s="31"/>
    </row>
    <row r="31" customFormat="false" ht="6.95" hidden="false" customHeight="true" outlineLevel="0" collapsed="false">
      <c r="A31" s="28"/>
      <c r="B31" s="29"/>
      <c r="C31" s="3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0"/>
      <c r="R31" s="31"/>
    </row>
    <row r="32" customFormat="false" ht="14.45" hidden="false" customHeight="true" outlineLevel="0" collapsed="false">
      <c r="A32" s="28"/>
      <c r="B32" s="29"/>
      <c r="C32" s="30"/>
      <c r="D32" s="38" t="s">
        <v>32</v>
      </c>
      <c r="E32" s="38" t="s">
        <v>33</v>
      </c>
      <c r="F32" s="39" t="n">
        <v>0.21</v>
      </c>
      <c r="G32" s="119" t="s">
        <v>34</v>
      </c>
      <c r="H32" s="120" t="n">
        <f aca="false">M30</f>
        <v>0</v>
      </c>
      <c r="I32" s="120"/>
      <c r="J32" s="120"/>
      <c r="K32" s="30"/>
      <c r="L32" s="30"/>
      <c r="M32" s="120" t="n">
        <f aca="false">H32*0.21</f>
        <v>0</v>
      </c>
      <c r="N32" s="120"/>
      <c r="O32" s="120"/>
      <c r="P32" s="120"/>
      <c r="Q32" s="30"/>
      <c r="R32" s="31"/>
    </row>
    <row r="33" customFormat="false" ht="14.45" hidden="false" customHeight="true" outlineLevel="0" collapsed="false">
      <c r="A33" s="28"/>
      <c r="B33" s="29"/>
      <c r="C33" s="30"/>
      <c r="D33" s="30"/>
      <c r="E33" s="38" t="s">
        <v>35</v>
      </c>
      <c r="F33" s="39" t="n">
        <v>0.15</v>
      </c>
      <c r="G33" s="119" t="s">
        <v>34</v>
      </c>
      <c r="H33" s="120" t="n">
        <f aca="false">ROUND((SUM(BF113:BF114)+SUM(BF132:BF533)), 2)</f>
        <v>0</v>
      </c>
      <c r="I33" s="120"/>
      <c r="J33" s="120"/>
      <c r="K33" s="30"/>
      <c r="L33" s="30"/>
      <c r="M33" s="120" t="n">
        <f aca="false">ROUND(ROUND((SUM(BF113:BF114)+SUM(BF132:BF533)), 2)*F33, 2)</f>
        <v>0</v>
      </c>
      <c r="N33" s="120"/>
      <c r="O33" s="120"/>
      <c r="P33" s="120"/>
      <c r="Q33" s="30"/>
      <c r="R33" s="31"/>
    </row>
    <row r="34" customFormat="false" ht="14.45" hidden="true" customHeight="true" outlineLevel="0" collapsed="false">
      <c r="A34" s="28"/>
      <c r="B34" s="29"/>
      <c r="C34" s="30"/>
      <c r="D34" s="30"/>
      <c r="E34" s="38" t="s">
        <v>36</v>
      </c>
      <c r="F34" s="39" t="n">
        <v>0.21</v>
      </c>
      <c r="G34" s="119" t="s">
        <v>34</v>
      </c>
      <c r="H34" s="120" t="n">
        <f aca="false">ROUND((SUM(BG113:BG114)+SUM(BG132:BG533)), 2)</f>
        <v>0</v>
      </c>
      <c r="I34" s="120"/>
      <c r="J34" s="120"/>
      <c r="K34" s="30"/>
      <c r="L34" s="30"/>
      <c r="M34" s="120" t="n">
        <v>0</v>
      </c>
      <c r="N34" s="120"/>
      <c r="O34" s="120"/>
      <c r="P34" s="120"/>
      <c r="Q34" s="30"/>
      <c r="R34" s="31"/>
    </row>
    <row r="35" customFormat="false" ht="14.45" hidden="true" customHeight="true" outlineLevel="0" collapsed="false">
      <c r="A35" s="28"/>
      <c r="B35" s="29"/>
      <c r="C35" s="30"/>
      <c r="D35" s="30"/>
      <c r="E35" s="38" t="s">
        <v>37</v>
      </c>
      <c r="F35" s="39" t="n">
        <v>0.15</v>
      </c>
      <c r="G35" s="119" t="s">
        <v>34</v>
      </c>
      <c r="H35" s="120" t="n">
        <f aca="false">ROUND((SUM(BH113:BH114)+SUM(BH132:BH533)), 2)</f>
        <v>0</v>
      </c>
      <c r="I35" s="120"/>
      <c r="J35" s="120"/>
      <c r="K35" s="30"/>
      <c r="L35" s="30"/>
      <c r="M35" s="120" t="n">
        <v>0</v>
      </c>
      <c r="N35" s="120"/>
      <c r="O35" s="120"/>
      <c r="P35" s="120"/>
      <c r="Q35" s="30"/>
      <c r="R35" s="31"/>
    </row>
    <row r="36" customFormat="false" ht="14.45" hidden="true" customHeight="true" outlineLevel="0" collapsed="false">
      <c r="A36" s="28"/>
      <c r="B36" s="29"/>
      <c r="C36" s="30"/>
      <c r="D36" s="30"/>
      <c r="E36" s="38" t="s">
        <v>38</v>
      </c>
      <c r="F36" s="39" t="n">
        <v>0</v>
      </c>
      <c r="G36" s="119" t="s">
        <v>34</v>
      </c>
      <c r="H36" s="120" t="n">
        <f aca="false">ROUND((SUM(BI113:BI114)+SUM(BI132:BI533)), 2)</f>
        <v>0</v>
      </c>
      <c r="I36" s="120"/>
      <c r="J36" s="120"/>
      <c r="K36" s="30"/>
      <c r="L36" s="30"/>
      <c r="M36" s="120" t="n">
        <v>0</v>
      </c>
      <c r="N36" s="120"/>
      <c r="O36" s="120"/>
      <c r="P36" s="120"/>
      <c r="Q36" s="30"/>
      <c r="R36" s="31"/>
    </row>
    <row r="37" customFormat="false" ht="6.95" hidden="false" customHeight="true" outlineLevel="0" collapsed="false">
      <c r="A37" s="28"/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1"/>
    </row>
    <row r="38" customFormat="false" ht="25.35" hidden="false" customHeight="true" outlineLevel="0" collapsed="false">
      <c r="A38" s="28"/>
      <c r="B38" s="29"/>
      <c r="C38" s="111"/>
      <c r="D38" s="121" t="s">
        <v>39</v>
      </c>
      <c r="E38" s="79"/>
      <c r="F38" s="79"/>
      <c r="G38" s="122" t="s">
        <v>40</v>
      </c>
      <c r="H38" s="123" t="s">
        <v>41</v>
      </c>
      <c r="I38" s="79"/>
      <c r="J38" s="79"/>
      <c r="K38" s="79"/>
      <c r="L38" s="124" t="n">
        <f aca="false">M33+M32+M30</f>
        <v>0</v>
      </c>
      <c r="M38" s="124"/>
      <c r="N38" s="124"/>
      <c r="O38" s="124"/>
      <c r="P38" s="124"/>
      <c r="Q38" s="111"/>
      <c r="R38" s="31"/>
    </row>
    <row r="39" customFormat="false" ht="14.45" hidden="false" customHeight="true" outlineLevel="0" collapsed="false">
      <c r="A39" s="28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1"/>
    </row>
    <row r="40" customFormat="false" ht="14.45" hidden="false" customHeight="true" outlineLevel="0" collapsed="false">
      <c r="A40" s="28"/>
      <c r="B40" s="2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1"/>
    </row>
    <row r="41" customFormat="false" ht="13.5" hidden="false" customHeight="false" outlineLevel="0" collapsed="false">
      <c r="B41" s="14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6"/>
    </row>
    <row r="42" customFormat="false" ht="13.5" hidden="false" customHeight="false" outlineLevel="0" collapsed="false">
      <c r="B42" s="14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6"/>
    </row>
    <row r="43" customFormat="false" ht="13.5" hidden="false" customHeight="false" outlineLevel="0" collapsed="false">
      <c r="B43" s="14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6"/>
    </row>
    <row r="44" customFormat="false" ht="13.5" hidden="false" customHeight="false" outlineLevel="0" collapsed="false">
      <c r="B44" s="14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6"/>
    </row>
    <row r="45" customFormat="false" ht="13.5" hidden="false" customHeight="false" outlineLevel="0" collapsed="false">
      <c r="B45" s="14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6"/>
    </row>
    <row r="46" customFormat="false" ht="13.5" hidden="false" customHeight="false" outlineLevel="0" collapsed="false">
      <c r="B46" s="14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6"/>
    </row>
    <row r="47" customFormat="false" ht="13.5" hidden="false" customHeight="false" outlineLevel="0" collapsed="false">
      <c r="B47" s="14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6"/>
    </row>
    <row r="48" customFormat="false" ht="13.5" hidden="false" customHeight="false" outlineLevel="0" collapsed="false">
      <c r="B48" s="14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6"/>
    </row>
    <row r="49" customFormat="false" ht="13.5" hidden="false" customHeight="false" outlineLevel="0" collapsed="false">
      <c r="B49" s="14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6"/>
    </row>
    <row r="50" s="28" customFormat="true" ht="15" hidden="false" customHeight="false" outlineLevel="0" collapsed="false">
      <c r="B50" s="29"/>
      <c r="C50" s="30"/>
      <c r="D50" s="49" t="s">
        <v>42</v>
      </c>
      <c r="E50" s="50"/>
      <c r="F50" s="50"/>
      <c r="G50" s="50"/>
      <c r="H50" s="51"/>
      <c r="I50" s="30"/>
      <c r="J50" s="49" t="s">
        <v>43</v>
      </c>
      <c r="K50" s="50"/>
      <c r="L50" s="50"/>
      <c r="M50" s="50"/>
      <c r="N50" s="50"/>
      <c r="O50" s="50"/>
      <c r="P50" s="51"/>
      <c r="Q50" s="30"/>
      <c r="R50" s="31"/>
    </row>
    <row r="51" customFormat="false" ht="13.5" hidden="false" customHeight="false" outlineLevel="0" collapsed="false">
      <c r="B51" s="14"/>
      <c r="C51" s="18"/>
      <c r="D51" s="52"/>
      <c r="E51" s="18"/>
      <c r="F51" s="18"/>
      <c r="G51" s="18"/>
      <c r="H51" s="53"/>
      <c r="I51" s="18"/>
      <c r="J51" s="52"/>
      <c r="K51" s="18"/>
      <c r="L51" s="18"/>
      <c r="M51" s="18"/>
      <c r="N51" s="18"/>
      <c r="O51" s="18"/>
      <c r="P51" s="53"/>
      <c r="Q51" s="18"/>
      <c r="R51" s="16"/>
    </row>
    <row r="52" customFormat="false" ht="13.5" hidden="false" customHeight="false" outlineLevel="0" collapsed="false">
      <c r="B52" s="14"/>
      <c r="C52" s="18"/>
      <c r="D52" s="52"/>
      <c r="E52" s="18"/>
      <c r="F52" s="18"/>
      <c r="G52" s="18"/>
      <c r="H52" s="53"/>
      <c r="I52" s="18"/>
      <c r="J52" s="52"/>
      <c r="K52" s="18"/>
      <c r="L52" s="18"/>
      <c r="M52" s="18"/>
      <c r="N52" s="18"/>
      <c r="O52" s="18"/>
      <c r="P52" s="53"/>
      <c r="Q52" s="18"/>
      <c r="R52" s="16"/>
    </row>
    <row r="53" customFormat="false" ht="13.5" hidden="false" customHeight="false" outlineLevel="0" collapsed="false">
      <c r="B53" s="14"/>
      <c r="C53" s="18"/>
      <c r="D53" s="52"/>
      <c r="E53" s="18"/>
      <c r="F53" s="18"/>
      <c r="G53" s="18"/>
      <c r="H53" s="53"/>
      <c r="I53" s="18"/>
      <c r="J53" s="52"/>
      <c r="K53" s="18"/>
      <c r="L53" s="18"/>
      <c r="M53" s="18"/>
      <c r="N53" s="18"/>
      <c r="O53" s="18"/>
      <c r="P53" s="53"/>
      <c r="Q53" s="18"/>
      <c r="R53" s="16"/>
    </row>
    <row r="54" customFormat="false" ht="13.5" hidden="false" customHeight="false" outlineLevel="0" collapsed="false">
      <c r="B54" s="14"/>
      <c r="C54" s="18"/>
      <c r="D54" s="52"/>
      <c r="E54" s="18"/>
      <c r="F54" s="18"/>
      <c r="G54" s="18"/>
      <c r="H54" s="53"/>
      <c r="I54" s="18"/>
      <c r="J54" s="52"/>
      <c r="K54" s="18"/>
      <c r="L54" s="18"/>
      <c r="M54" s="18"/>
      <c r="N54" s="18"/>
      <c r="O54" s="18"/>
      <c r="P54" s="53"/>
      <c r="Q54" s="18"/>
      <c r="R54" s="16"/>
    </row>
    <row r="55" customFormat="false" ht="13.5" hidden="false" customHeight="false" outlineLevel="0" collapsed="false">
      <c r="B55" s="14"/>
      <c r="C55" s="18"/>
      <c r="D55" s="52"/>
      <c r="E55" s="18"/>
      <c r="F55" s="18"/>
      <c r="G55" s="18"/>
      <c r="H55" s="53"/>
      <c r="I55" s="18"/>
      <c r="J55" s="52"/>
      <c r="K55" s="18"/>
      <c r="L55" s="18"/>
      <c r="M55" s="18"/>
      <c r="N55" s="18"/>
      <c r="O55" s="18"/>
      <c r="P55" s="53"/>
      <c r="Q55" s="18"/>
      <c r="R55" s="16"/>
    </row>
    <row r="56" customFormat="false" ht="13.5" hidden="false" customHeight="false" outlineLevel="0" collapsed="false">
      <c r="B56" s="14"/>
      <c r="C56" s="18"/>
      <c r="D56" s="52"/>
      <c r="E56" s="18"/>
      <c r="F56" s="18"/>
      <c r="G56" s="18"/>
      <c r="H56" s="53"/>
      <c r="I56" s="18"/>
      <c r="J56" s="52"/>
      <c r="K56" s="18"/>
      <c r="L56" s="18"/>
      <c r="M56" s="18"/>
      <c r="N56" s="18"/>
      <c r="O56" s="18"/>
      <c r="P56" s="53"/>
      <c r="Q56" s="18"/>
      <c r="R56" s="16"/>
    </row>
    <row r="57" customFormat="false" ht="13.5" hidden="false" customHeight="false" outlineLevel="0" collapsed="false">
      <c r="B57" s="14"/>
      <c r="C57" s="18"/>
      <c r="D57" s="52"/>
      <c r="E57" s="18"/>
      <c r="F57" s="18"/>
      <c r="G57" s="18"/>
      <c r="H57" s="53"/>
      <c r="I57" s="18"/>
      <c r="J57" s="52"/>
      <c r="K57" s="18"/>
      <c r="L57" s="18"/>
      <c r="M57" s="18"/>
      <c r="N57" s="18"/>
      <c r="O57" s="18"/>
      <c r="P57" s="53"/>
      <c r="Q57" s="18"/>
      <c r="R57" s="16"/>
    </row>
    <row r="58" customFormat="false" ht="13.5" hidden="false" customHeight="false" outlineLevel="0" collapsed="false">
      <c r="B58" s="14"/>
      <c r="C58" s="18"/>
      <c r="D58" s="52"/>
      <c r="E58" s="18"/>
      <c r="F58" s="18"/>
      <c r="G58" s="18"/>
      <c r="H58" s="53"/>
      <c r="I58" s="18"/>
      <c r="J58" s="52"/>
      <c r="K58" s="18"/>
      <c r="L58" s="18"/>
      <c r="M58" s="18"/>
      <c r="N58" s="18"/>
      <c r="O58" s="18"/>
      <c r="P58" s="53"/>
      <c r="Q58" s="18"/>
      <c r="R58" s="16"/>
    </row>
    <row r="59" s="28" customFormat="true" ht="15" hidden="false" customHeight="false" outlineLevel="0" collapsed="false">
      <c r="B59" s="29"/>
      <c r="C59" s="30"/>
      <c r="D59" s="54" t="s">
        <v>44</v>
      </c>
      <c r="E59" s="55"/>
      <c r="F59" s="55"/>
      <c r="G59" s="56" t="s">
        <v>45</v>
      </c>
      <c r="H59" s="57"/>
      <c r="I59" s="30"/>
      <c r="J59" s="54" t="s">
        <v>44</v>
      </c>
      <c r="K59" s="55"/>
      <c r="L59" s="55"/>
      <c r="M59" s="55"/>
      <c r="N59" s="56" t="s">
        <v>45</v>
      </c>
      <c r="O59" s="55"/>
      <c r="P59" s="57"/>
      <c r="Q59" s="30"/>
      <c r="R59" s="31"/>
    </row>
    <row r="60" customFormat="false" ht="13.5" hidden="false" customHeight="false" outlineLevel="0" collapsed="false"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6"/>
    </row>
    <row r="61" s="28" customFormat="true" ht="15" hidden="false" customHeight="false" outlineLevel="0" collapsed="false">
      <c r="B61" s="29"/>
      <c r="C61" s="30"/>
      <c r="D61" s="49" t="s">
        <v>46</v>
      </c>
      <c r="E61" s="50"/>
      <c r="F61" s="50"/>
      <c r="G61" s="50"/>
      <c r="H61" s="51"/>
      <c r="I61" s="30"/>
      <c r="J61" s="49" t="s">
        <v>47</v>
      </c>
      <c r="K61" s="50"/>
      <c r="L61" s="50"/>
      <c r="M61" s="50"/>
      <c r="N61" s="50"/>
      <c r="O61" s="50"/>
      <c r="P61" s="51"/>
      <c r="Q61" s="30"/>
      <c r="R61" s="31"/>
    </row>
    <row r="62" customFormat="false" ht="13.5" hidden="false" customHeight="false" outlineLevel="0" collapsed="false">
      <c r="B62" s="14"/>
      <c r="C62" s="18"/>
      <c r="D62" s="52"/>
      <c r="E62" s="18"/>
      <c r="F62" s="18"/>
      <c r="G62" s="18"/>
      <c r="H62" s="53"/>
      <c r="I62" s="18"/>
      <c r="J62" s="52"/>
      <c r="K62" s="18"/>
      <c r="L62" s="18"/>
      <c r="M62" s="18"/>
      <c r="N62" s="18"/>
      <c r="O62" s="18"/>
      <c r="P62" s="53"/>
      <c r="Q62" s="18"/>
      <c r="R62" s="16"/>
    </row>
    <row r="63" customFormat="false" ht="13.5" hidden="false" customHeight="false" outlineLevel="0" collapsed="false">
      <c r="B63" s="14"/>
      <c r="C63" s="18"/>
      <c r="D63" s="52"/>
      <c r="E63" s="18"/>
      <c r="F63" s="18"/>
      <c r="G63" s="18"/>
      <c r="H63" s="53"/>
      <c r="I63" s="18"/>
      <c r="J63" s="52"/>
      <c r="K63" s="18"/>
      <c r="L63" s="18"/>
      <c r="M63" s="18"/>
      <c r="N63" s="18"/>
      <c r="O63" s="18"/>
      <c r="P63" s="53"/>
      <c r="Q63" s="18"/>
      <c r="R63" s="16"/>
    </row>
    <row r="64" customFormat="false" ht="13.5" hidden="false" customHeight="false" outlineLevel="0" collapsed="false">
      <c r="B64" s="14"/>
      <c r="C64" s="18"/>
      <c r="D64" s="52"/>
      <c r="E64" s="18"/>
      <c r="F64" s="18"/>
      <c r="G64" s="18"/>
      <c r="H64" s="53"/>
      <c r="I64" s="18"/>
      <c r="J64" s="52"/>
      <c r="K64" s="18"/>
      <c r="L64" s="18"/>
      <c r="M64" s="18"/>
      <c r="N64" s="18"/>
      <c r="O64" s="18"/>
      <c r="P64" s="53"/>
      <c r="Q64" s="18"/>
      <c r="R64" s="16"/>
    </row>
    <row r="65" customFormat="false" ht="13.5" hidden="false" customHeight="false" outlineLevel="0" collapsed="false">
      <c r="B65" s="14"/>
      <c r="C65" s="18"/>
      <c r="D65" s="52"/>
      <c r="E65" s="18"/>
      <c r="F65" s="18"/>
      <c r="G65" s="18"/>
      <c r="H65" s="53"/>
      <c r="I65" s="18"/>
      <c r="J65" s="52"/>
      <c r="K65" s="18"/>
      <c r="L65" s="18"/>
      <c r="M65" s="18"/>
      <c r="N65" s="18"/>
      <c r="O65" s="18"/>
      <c r="P65" s="53"/>
      <c r="Q65" s="18"/>
      <c r="R65" s="16"/>
    </row>
    <row r="66" customFormat="false" ht="13.5" hidden="false" customHeight="false" outlineLevel="0" collapsed="false">
      <c r="B66" s="14"/>
      <c r="C66" s="18"/>
      <c r="D66" s="52"/>
      <c r="E66" s="18"/>
      <c r="F66" s="18"/>
      <c r="G66" s="18"/>
      <c r="H66" s="53"/>
      <c r="I66" s="18"/>
      <c r="J66" s="52"/>
      <c r="K66" s="18"/>
      <c r="L66" s="18"/>
      <c r="M66" s="18"/>
      <c r="N66" s="18"/>
      <c r="O66" s="18"/>
      <c r="P66" s="53"/>
      <c r="Q66" s="18"/>
      <c r="R66" s="16"/>
    </row>
    <row r="67" customFormat="false" ht="13.5" hidden="false" customHeight="false" outlineLevel="0" collapsed="false">
      <c r="B67" s="14"/>
      <c r="C67" s="18"/>
      <c r="D67" s="52"/>
      <c r="E67" s="18"/>
      <c r="F67" s="18"/>
      <c r="G67" s="18"/>
      <c r="H67" s="53"/>
      <c r="I67" s="18"/>
      <c r="J67" s="52"/>
      <c r="K67" s="18"/>
      <c r="L67" s="18"/>
      <c r="M67" s="18"/>
      <c r="N67" s="18"/>
      <c r="O67" s="18"/>
      <c r="P67" s="53"/>
      <c r="Q67" s="18"/>
      <c r="R67" s="16"/>
    </row>
    <row r="68" customFormat="false" ht="13.5" hidden="false" customHeight="false" outlineLevel="0" collapsed="false">
      <c r="B68" s="14"/>
      <c r="C68" s="18"/>
      <c r="D68" s="52"/>
      <c r="E68" s="18"/>
      <c r="F68" s="18"/>
      <c r="G68" s="18"/>
      <c r="H68" s="53"/>
      <c r="I68" s="18"/>
      <c r="J68" s="52"/>
      <c r="K68" s="18"/>
      <c r="L68" s="18"/>
      <c r="M68" s="18"/>
      <c r="N68" s="18"/>
      <c r="O68" s="18"/>
      <c r="P68" s="53"/>
      <c r="Q68" s="18"/>
      <c r="R68" s="16"/>
    </row>
    <row r="69" customFormat="false" ht="13.5" hidden="false" customHeight="false" outlineLevel="0" collapsed="false">
      <c r="B69" s="14"/>
      <c r="C69" s="18"/>
      <c r="D69" s="52"/>
      <c r="E69" s="18"/>
      <c r="F69" s="18"/>
      <c r="G69" s="18"/>
      <c r="H69" s="53"/>
      <c r="I69" s="18"/>
      <c r="J69" s="52"/>
      <c r="K69" s="18"/>
      <c r="L69" s="18"/>
      <c r="M69" s="18"/>
      <c r="N69" s="18"/>
      <c r="O69" s="18"/>
      <c r="P69" s="53"/>
      <c r="Q69" s="18"/>
      <c r="R69" s="16"/>
    </row>
    <row r="70" s="28" customFormat="true" ht="15" hidden="false" customHeight="false" outlineLevel="0" collapsed="false">
      <c r="B70" s="29"/>
      <c r="C70" s="30"/>
      <c r="D70" s="54" t="s">
        <v>44</v>
      </c>
      <c r="E70" s="55"/>
      <c r="F70" s="55"/>
      <c r="G70" s="56" t="s">
        <v>45</v>
      </c>
      <c r="H70" s="57"/>
      <c r="I70" s="30"/>
      <c r="J70" s="54" t="s">
        <v>44</v>
      </c>
      <c r="K70" s="55"/>
      <c r="L70" s="55"/>
      <c r="M70" s="55"/>
      <c r="N70" s="56" t="s">
        <v>45</v>
      </c>
      <c r="O70" s="55"/>
      <c r="P70" s="57"/>
      <c r="Q70" s="30"/>
      <c r="R70" s="31"/>
    </row>
    <row r="71" customFormat="false" ht="14.45" hidden="false" customHeight="true" outlineLevel="0" collapsed="false">
      <c r="A71" s="28"/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="28" customFormat="true" ht="6.95" hidden="false" customHeight="true" outlineLevel="0" collapsed="false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customFormat="false" ht="36.95" hidden="false" customHeight="true" outlineLevel="0" collapsed="false">
      <c r="A76" s="28"/>
      <c r="B76" s="29"/>
      <c r="C76" s="15" t="s">
        <v>91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31"/>
    </row>
    <row r="77" customFormat="false" ht="6.95" hidden="false" customHeight="true" outlineLevel="0" collapsed="false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1"/>
    </row>
    <row r="78" customFormat="false" ht="30" hidden="false" customHeight="true" outlineLevel="0" collapsed="false">
      <c r="A78" s="28"/>
      <c r="B78" s="29"/>
      <c r="C78" s="23" t="s">
        <v>15</v>
      </c>
      <c r="D78" s="30"/>
      <c r="E78" s="30"/>
      <c r="F78" s="115" t="str">
        <f aca="false">F6</f>
        <v>Římov-muzeum poutnictví</v>
      </c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30"/>
      <c r="R78" s="31"/>
    </row>
    <row r="79" customFormat="false" ht="36.95" hidden="false" customHeight="true" outlineLevel="0" collapsed="false">
      <c r="A79" s="28"/>
      <c r="B79" s="29"/>
      <c r="C79" s="70" t="s">
        <v>87</v>
      </c>
      <c r="D79" s="30"/>
      <c r="E79" s="30"/>
      <c r="F79" s="72" t="str">
        <f aca="false">F7</f>
        <v>1 - Římov-muzeum poutnictví</v>
      </c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30"/>
      <c r="R79" s="31"/>
    </row>
    <row r="80" customFormat="false" ht="6.95" hidden="false" customHeight="true" outlineLevel="0" collapsed="false">
      <c r="A80" s="28"/>
      <c r="B80" s="29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1"/>
    </row>
    <row r="81" customFormat="false" ht="18" hidden="false" customHeight="true" outlineLevel="0" collapsed="false">
      <c r="A81" s="28"/>
      <c r="B81" s="29"/>
      <c r="C81" s="23" t="s">
        <v>19</v>
      </c>
      <c r="D81" s="30"/>
      <c r="E81" s="30"/>
      <c r="F81" s="20" t="n">
        <f aca="false">F9</f>
        <v>0</v>
      </c>
      <c r="G81" s="30"/>
      <c r="H81" s="30"/>
      <c r="I81" s="30"/>
      <c r="J81" s="30"/>
      <c r="K81" s="23" t="s">
        <v>20</v>
      </c>
      <c r="L81" s="30"/>
      <c r="M81" s="75" t="str">
        <f aca="false">IF(O9="","",O9)</f>
        <v/>
      </c>
      <c r="N81" s="75"/>
      <c r="O81" s="75"/>
      <c r="P81" s="75"/>
      <c r="Q81" s="30"/>
      <c r="R81" s="31"/>
    </row>
    <row r="82" customFormat="false" ht="6.95" hidden="false" customHeight="true" outlineLevel="0" collapsed="false">
      <c r="A82" s="28"/>
      <c r="B82" s="29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1"/>
    </row>
    <row r="83" customFormat="false" ht="15" hidden="false" customHeight="false" outlineLevel="0" collapsed="false">
      <c r="A83" s="28"/>
      <c r="B83" s="29"/>
      <c r="C83" s="23" t="s">
        <v>21</v>
      </c>
      <c r="D83" s="30"/>
      <c r="E83" s="30"/>
      <c r="F83" s="20" t="str">
        <f aca="false">E12</f>
        <v/>
      </c>
      <c r="G83" s="30"/>
      <c r="H83" s="30"/>
      <c r="I83" s="30"/>
      <c r="J83" s="30"/>
      <c r="K83" s="23" t="s">
        <v>25</v>
      </c>
      <c r="L83" s="30"/>
      <c r="M83" s="20" t="str">
        <f aca="false">E18</f>
        <v/>
      </c>
      <c r="N83" s="20"/>
      <c r="O83" s="20"/>
      <c r="P83" s="20"/>
      <c r="Q83" s="20"/>
      <c r="R83" s="31"/>
    </row>
    <row r="84" customFormat="false" ht="14.45" hidden="false" customHeight="true" outlineLevel="0" collapsed="false">
      <c r="A84" s="28"/>
      <c r="B84" s="29"/>
      <c r="C84" s="23" t="s">
        <v>24</v>
      </c>
      <c r="D84" s="30"/>
      <c r="E84" s="30"/>
      <c r="F84" s="20" t="str">
        <f aca="false">IF(E15="","",E15)</f>
        <v/>
      </c>
      <c r="G84" s="30"/>
      <c r="H84" s="30"/>
      <c r="I84" s="30"/>
      <c r="J84" s="30"/>
      <c r="K84" s="23" t="s">
        <v>27</v>
      </c>
      <c r="L84" s="30"/>
      <c r="M84" s="20" t="str">
        <f aca="false">E21</f>
        <v/>
      </c>
      <c r="N84" s="20"/>
      <c r="O84" s="20"/>
      <c r="P84" s="20"/>
      <c r="Q84" s="20"/>
      <c r="R84" s="31"/>
    </row>
    <row r="85" customFormat="false" ht="10.35" hidden="false" customHeight="true" outlineLevel="0" collapsed="false">
      <c r="A85" s="28"/>
      <c r="B85" s="29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1"/>
    </row>
    <row r="86" customFormat="false" ht="29.25" hidden="false" customHeight="true" outlineLevel="0" collapsed="false">
      <c r="A86" s="28"/>
      <c r="B86" s="29"/>
      <c r="C86" s="125" t="s">
        <v>92</v>
      </c>
      <c r="D86" s="125"/>
      <c r="E86" s="125"/>
      <c r="F86" s="125"/>
      <c r="G86" s="125"/>
      <c r="H86" s="111"/>
      <c r="I86" s="111"/>
      <c r="J86" s="111"/>
      <c r="K86" s="111"/>
      <c r="L86" s="111"/>
      <c r="M86" s="111"/>
      <c r="N86" s="125" t="s">
        <v>93</v>
      </c>
      <c r="O86" s="125"/>
      <c r="P86" s="125"/>
      <c r="Q86" s="125"/>
      <c r="R86" s="31"/>
    </row>
    <row r="87" customFormat="false" ht="10.35" hidden="false" customHeight="true" outlineLevel="0" collapsed="false">
      <c r="A87" s="28"/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1"/>
    </row>
    <row r="88" customFormat="false" ht="29.25" hidden="false" customHeight="true" outlineLevel="0" collapsed="false">
      <c r="A88" s="28"/>
      <c r="B88" s="29"/>
      <c r="C88" s="126" t="s">
        <v>94</v>
      </c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89" t="n">
        <f aca="false">N89+N98</f>
        <v>0</v>
      </c>
      <c r="O88" s="89"/>
      <c r="P88" s="89"/>
      <c r="Q88" s="89"/>
      <c r="R88" s="31"/>
      <c r="AU88" s="10" t="s">
        <v>95</v>
      </c>
    </row>
    <row r="89" s="127" customFormat="true" ht="24.95" hidden="false" customHeight="true" outlineLevel="0" collapsed="false">
      <c r="B89" s="128"/>
      <c r="C89" s="129"/>
      <c r="D89" s="130" t="s">
        <v>96</v>
      </c>
      <c r="E89" s="129"/>
      <c r="F89" s="129"/>
      <c r="G89" s="129"/>
      <c r="H89" s="129"/>
      <c r="I89" s="129"/>
      <c r="J89" s="129"/>
      <c r="K89" s="129"/>
      <c r="L89" s="129"/>
      <c r="M89" s="129"/>
      <c r="N89" s="131" t="n">
        <f aca="false">SUM(N90:Q97)</f>
        <v>0</v>
      </c>
      <c r="O89" s="131"/>
      <c r="P89" s="131"/>
      <c r="Q89" s="131"/>
      <c r="R89" s="132"/>
    </row>
    <row r="90" s="133" customFormat="true" ht="19.9" hidden="false" customHeight="true" outlineLevel="0" collapsed="false">
      <c r="B90" s="134"/>
      <c r="C90" s="135"/>
      <c r="D90" s="136" t="s">
        <v>97</v>
      </c>
      <c r="E90" s="135"/>
      <c r="F90" s="135"/>
      <c r="G90" s="135"/>
      <c r="H90" s="135"/>
      <c r="I90" s="135"/>
      <c r="J90" s="135"/>
      <c r="K90" s="135"/>
      <c r="L90" s="135"/>
      <c r="M90" s="135"/>
      <c r="N90" s="137" t="n">
        <f aca="false">N134</f>
        <v>0</v>
      </c>
      <c r="O90" s="137"/>
      <c r="P90" s="137"/>
      <c r="Q90" s="137"/>
      <c r="R90" s="138"/>
    </row>
    <row r="91" s="133" customFormat="true" ht="19.9" hidden="false" customHeight="true" outlineLevel="0" collapsed="false">
      <c r="B91" s="134"/>
      <c r="C91" s="135"/>
      <c r="D91" s="136" t="s">
        <v>98</v>
      </c>
      <c r="E91" s="135"/>
      <c r="F91" s="135"/>
      <c r="G91" s="135"/>
      <c r="H91" s="135"/>
      <c r="I91" s="135"/>
      <c r="J91" s="135"/>
      <c r="K91" s="135"/>
      <c r="L91" s="135"/>
      <c r="M91" s="135"/>
      <c r="N91" s="137" t="n">
        <f aca="false">N137</f>
        <v>0</v>
      </c>
      <c r="O91" s="137"/>
      <c r="P91" s="137"/>
      <c r="Q91" s="137"/>
      <c r="R91" s="138"/>
    </row>
    <row r="92" s="133" customFormat="true" ht="19.9" hidden="false" customHeight="true" outlineLevel="0" collapsed="false">
      <c r="B92" s="134"/>
      <c r="C92" s="135"/>
      <c r="D92" s="136" t="s">
        <v>99</v>
      </c>
      <c r="E92" s="135"/>
      <c r="F92" s="135"/>
      <c r="G92" s="135"/>
      <c r="H92" s="135"/>
      <c r="I92" s="135"/>
      <c r="J92" s="135"/>
      <c r="K92" s="135"/>
      <c r="L92" s="135"/>
      <c r="M92" s="135"/>
      <c r="N92" s="137" t="n">
        <f aca="false">N140</f>
        <v>0</v>
      </c>
      <c r="O92" s="137"/>
      <c r="P92" s="137"/>
      <c r="Q92" s="137"/>
      <c r="R92" s="138"/>
    </row>
    <row r="93" s="133" customFormat="true" ht="19.9" hidden="false" customHeight="true" outlineLevel="0" collapsed="false">
      <c r="B93" s="134"/>
      <c r="C93" s="135"/>
      <c r="D93" s="136" t="s">
        <v>100</v>
      </c>
      <c r="E93" s="135"/>
      <c r="F93" s="135"/>
      <c r="G93" s="135"/>
      <c r="H93" s="135"/>
      <c r="I93" s="135"/>
      <c r="J93" s="135"/>
      <c r="K93" s="135"/>
      <c r="L93" s="135"/>
      <c r="M93" s="135"/>
      <c r="N93" s="137" t="n">
        <f aca="false">N160</f>
        <v>0</v>
      </c>
      <c r="O93" s="137"/>
      <c r="P93" s="137"/>
      <c r="Q93" s="137"/>
      <c r="R93" s="138"/>
    </row>
    <row r="94" s="133" customFormat="true" ht="19.9" hidden="false" customHeight="true" outlineLevel="0" collapsed="false">
      <c r="B94" s="134"/>
      <c r="C94" s="135"/>
      <c r="D94" s="136" t="s">
        <v>101</v>
      </c>
      <c r="E94" s="135"/>
      <c r="F94" s="135"/>
      <c r="G94" s="135"/>
      <c r="H94" s="135"/>
      <c r="I94" s="135"/>
      <c r="J94" s="135"/>
      <c r="K94" s="135"/>
      <c r="L94" s="135"/>
      <c r="M94" s="135"/>
      <c r="N94" s="137" t="n">
        <f aca="false">N168</f>
        <v>0</v>
      </c>
      <c r="O94" s="137"/>
      <c r="P94" s="137"/>
      <c r="Q94" s="137"/>
      <c r="R94" s="138"/>
    </row>
    <row r="95" s="133" customFormat="true" ht="19.9" hidden="false" customHeight="true" outlineLevel="0" collapsed="false">
      <c r="B95" s="134"/>
      <c r="C95" s="135"/>
      <c r="D95" s="136" t="s">
        <v>102</v>
      </c>
      <c r="E95" s="135"/>
      <c r="F95" s="135"/>
      <c r="G95" s="135"/>
      <c r="H95" s="135"/>
      <c r="I95" s="135"/>
      <c r="J95" s="135"/>
      <c r="K95" s="135"/>
      <c r="L95" s="135"/>
      <c r="M95" s="135"/>
      <c r="N95" s="137" t="n">
        <f aca="false">N227</f>
        <v>0</v>
      </c>
      <c r="O95" s="137"/>
      <c r="P95" s="137"/>
      <c r="Q95" s="137"/>
      <c r="R95" s="138"/>
    </row>
    <row r="96" s="133" customFormat="true" ht="19.9" hidden="false" customHeight="true" outlineLevel="0" collapsed="false">
      <c r="B96" s="134"/>
      <c r="C96" s="135"/>
      <c r="D96" s="136" t="s">
        <v>103</v>
      </c>
      <c r="E96" s="135"/>
      <c r="F96" s="135"/>
      <c r="G96" s="135"/>
      <c r="H96" s="135"/>
      <c r="I96" s="135"/>
      <c r="J96" s="135"/>
      <c r="K96" s="135"/>
      <c r="L96" s="135"/>
      <c r="M96" s="135"/>
      <c r="N96" s="137" t="n">
        <f aca="false">N267</f>
        <v>0</v>
      </c>
      <c r="O96" s="137"/>
      <c r="P96" s="137"/>
      <c r="Q96" s="137"/>
      <c r="R96" s="138"/>
    </row>
    <row r="97" s="133" customFormat="true" ht="19.9" hidden="false" customHeight="true" outlineLevel="0" collapsed="false">
      <c r="B97" s="134"/>
      <c r="C97" s="135"/>
      <c r="D97" s="136" t="s">
        <v>104</v>
      </c>
      <c r="E97" s="135"/>
      <c r="F97" s="135"/>
      <c r="G97" s="135"/>
      <c r="H97" s="135"/>
      <c r="I97" s="135"/>
      <c r="J97" s="135"/>
      <c r="K97" s="135"/>
      <c r="L97" s="135"/>
      <c r="M97" s="135"/>
      <c r="N97" s="137" t="n">
        <f aca="false">N275</f>
        <v>0</v>
      </c>
      <c r="O97" s="137"/>
      <c r="P97" s="137"/>
      <c r="Q97" s="137"/>
      <c r="R97" s="138"/>
    </row>
    <row r="98" s="127" customFormat="true" ht="24.95" hidden="false" customHeight="true" outlineLevel="0" collapsed="false">
      <c r="B98" s="128"/>
      <c r="C98" s="129"/>
      <c r="D98" s="130" t="s">
        <v>105</v>
      </c>
      <c r="E98" s="129"/>
      <c r="F98" s="129"/>
      <c r="G98" s="129"/>
      <c r="H98" s="129"/>
      <c r="I98" s="129"/>
      <c r="J98" s="129"/>
      <c r="K98" s="129"/>
      <c r="L98" s="129"/>
      <c r="M98" s="129"/>
      <c r="N98" s="131" t="n">
        <f aca="false">SUM(N99:Q111)</f>
        <v>0</v>
      </c>
      <c r="O98" s="131"/>
      <c r="P98" s="131"/>
      <c r="Q98" s="131"/>
      <c r="R98" s="132"/>
    </row>
    <row r="99" s="133" customFormat="true" ht="19.9" hidden="false" customHeight="true" outlineLevel="0" collapsed="false">
      <c r="B99" s="134"/>
      <c r="C99" s="135"/>
      <c r="D99" s="136" t="s">
        <v>106</v>
      </c>
      <c r="E99" s="135"/>
      <c r="F99" s="135"/>
      <c r="G99" s="135"/>
      <c r="H99" s="135"/>
      <c r="I99" s="135"/>
      <c r="J99" s="135"/>
      <c r="K99" s="135"/>
      <c r="L99" s="135"/>
      <c r="M99" s="135"/>
      <c r="N99" s="137" t="n">
        <f aca="false">N278</f>
        <v>0</v>
      </c>
      <c r="O99" s="137"/>
      <c r="P99" s="137"/>
      <c r="Q99" s="137"/>
      <c r="R99" s="138"/>
    </row>
    <row r="100" s="133" customFormat="true" ht="19.9" hidden="false" customHeight="true" outlineLevel="0" collapsed="false">
      <c r="B100" s="134"/>
      <c r="C100" s="135"/>
      <c r="D100" s="136" t="s">
        <v>107</v>
      </c>
      <c r="E100" s="135"/>
      <c r="F100" s="135"/>
      <c r="G100" s="135"/>
      <c r="H100" s="135"/>
      <c r="I100" s="135"/>
      <c r="J100" s="135"/>
      <c r="K100" s="135"/>
      <c r="L100" s="135"/>
      <c r="M100" s="135"/>
      <c r="N100" s="137" t="n">
        <f aca="false">N292</f>
        <v>0</v>
      </c>
      <c r="O100" s="137"/>
      <c r="P100" s="137"/>
      <c r="Q100" s="137"/>
      <c r="R100" s="138"/>
    </row>
    <row r="101" s="133" customFormat="true" ht="19.9" hidden="false" customHeight="true" outlineLevel="0" collapsed="false">
      <c r="B101" s="134"/>
      <c r="C101" s="135"/>
      <c r="D101" s="136" t="s">
        <v>108</v>
      </c>
      <c r="E101" s="135"/>
      <c r="F101" s="135"/>
      <c r="G101" s="135"/>
      <c r="H101" s="135"/>
      <c r="I101" s="135"/>
      <c r="J101" s="135"/>
      <c r="K101" s="135"/>
      <c r="L101" s="135"/>
      <c r="M101" s="135"/>
      <c r="N101" s="137" t="n">
        <f aca="false">N313</f>
        <v>0</v>
      </c>
      <c r="O101" s="137"/>
      <c r="P101" s="137"/>
      <c r="Q101" s="137"/>
      <c r="R101" s="138"/>
    </row>
    <row r="102" s="133" customFormat="true" ht="19.9" hidden="false" customHeight="true" outlineLevel="0" collapsed="false">
      <c r="B102" s="134"/>
      <c r="C102" s="135"/>
      <c r="D102" s="136" t="s">
        <v>109</v>
      </c>
      <c r="E102" s="135"/>
      <c r="F102" s="135"/>
      <c r="G102" s="135"/>
      <c r="H102" s="135"/>
      <c r="I102" s="135"/>
      <c r="J102" s="135"/>
      <c r="K102" s="135"/>
      <c r="L102" s="135"/>
      <c r="M102" s="135"/>
      <c r="N102" s="137" t="n">
        <f aca="false">N318</f>
        <v>0</v>
      </c>
      <c r="O102" s="137"/>
      <c r="P102" s="137"/>
      <c r="Q102" s="137"/>
      <c r="R102" s="138"/>
    </row>
    <row r="103" s="133" customFormat="true" ht="19.9" hidden="false" customHeight="true" outlineLevel="0" collapsed="false">
      <c r="B103" s="134"/>
      <c r="C103" s="135"/>
      <c r="D103" s="136" t="s">
        <v>110</v>
      </c>
      <c r="E103" s="135"/>
      <c r="F103" s="135"/>
      <c r="G103" s="135"/>
      <c r="H103" s="135"/>
      <c r="I103" s="135"/>
      <c r="J103" s="135"/>
      <c r="K103" s="135"/>
      <c r="L103" s="135"/>
      <c r="M103" s="135"/>
      <c r="N103" s="137" t="n">
        <f aca="false">N368</f>
        <v>0</v>
      </c>
      <c r="O103" s="137"/>
      <c r="P103" s="137"/>
      <c r="Q103" s="137"/>
      <c r="R103" s="138"/>
    </row>
    <row r="104" s="133" customFormat="true" ht="19.9" hidden="false" customHeight="true" outlineLevel="0" collapsed="false">
      <c r="B104" s="134"/>
      <c r="C104" s="135"/>
      <c r="D104" s="136" t="s">
        <v>111</v>
      </c>
      <c r="E104" s="135"/>
      <c r="F104" s="135"/>
      <c r="G104" s="135"/>
      <c r="H104" s="135"/>
      <c r="I104" s="135"/>
      <c r="J104" s="135"/>
      <c r="K104" s="135"/>
      <c r="L104" s="135"/>
      <c r="M104" s="135"/>
      <c r="N104" s="137" t="n">
        <f aca="false">N380</f>
        <v>0</v>
      </c>
      <c r="O104" s="137"/>
      <c r="P104" s="137"/>
      <c r="Q104" s="137"/>
      <c r="R104" s="138"/>
    </row>
    <row r="105" s="133" customFormat="true" ht="19.9" hidden="false" customHeight="true" outlineLevel="0" collapsed="false">
      <c r="B105" s="134"/>
      <c r="C105" s="135"/>
      <c r="D105" s="136" t="s">
        <v>112</v>
      </c>
      <c r="E105" s="135"/>
      <c r="F105" s="135"/>
      <c r="G105" s="135"/>
      <c r="H105" s="135"/>
      <c r="I105" s="135"/>
      <c r="J105" s="135"/>
      <c r="K105" s="135"/>
      <c r="L105" s="135"/>
      <c r="M105" s="135"/>
      <c r="N105" s="137" t="n">
        <f aca="false">N400</f>
        <v>0</v>
      </c>
      <c r="O105" s="137"/>
      <c r="P105" s="137"/>
      <c r="Q105" s="137"/>
      <c r="R105" s="138"/>
    </row>
    <row r="106" s="133" customFormat="true" ht="19.9" hidden="false" customHeight="true" outlineLevel="0" collapsed="false">
      <c r="B106" s="134"/>
      <c r="C106" s="135"/>
      <c r="D106" s="136" t="s">
        <v>113</v>
      </c>
      <c r="E106" s="135"/>
      <c r="F106" s="135"/>
      <c r="G106" s="135"/>
      <c r="H106" s="135"/>
      <c r="I106" s="135"/>
      <c r="J106" s="135"/>
      <c r="K106" s="135"/>
      <c r="L106" s="135"/>
      <c r="M106" s="135"/>
      <c r="N106" s="137" t="n">
        <f aca="false">N433</f>
        <v>0</v>
      </c>
      <c r="O106" s="137"/>
      <c r="P106" s="137"/>
      <c r="Q106" s="137"/>
      <c r="R106" s="138"/>
    </row>
    <row r="107" customFormat="false" ht="19.9" hidden="false" customHeight="true" outlineLevel="0" collapsed="false">
      <c r="A107" s="133"/>
      <c r="B107" s="134"/>
      <c r="C107" s="135"/>
      <c r="D107" s="136" t="s">
        <v>114</v>
      </c>
      <c r="E107" s="135"/>
      <c r="F107" s="135"/>
      <c r="G107" s="135"/>
      <c r="H107" s="135"/>
      <c r="I107" s="135"/>
      <c r="J107" s="135"/>
      <c r="K107" s="135"/>
      <c r="L107" s="135"/>
      <c r="M107" s="135"/>
      <c r="N107" s="137"/>
      <c r="O107" s="137" t="n">
        <f aca="false">N479</f>
        <v>0</v>
      </c>
      <c r="P107" s="137"/>
      <c r="Q107" s="137"/>
      <c r="R107" s="138"/>
    </row>
    <row r="108" customFormat="false" ht="19.9" hidden="false" customHeight="true" outlineLevel="0" collapsed="false">
      <c r="A108" s="133"/>
      <c r="B108" s="134"/>
      <c r="C108" s="135"/>
      <c r="D108" s="136" t="s">
        <v>115</v>
      </c>
      <c r="E108" s="135"/>
      <c r="F108" s="135"/>
      <c r="G108" s="135"/>
      <c r="H108" s="135"/>
      <c r="I108" s="135"/>
      <c r="J108" s="135"/>
      <c r="K108" s="135"/>
      <c r="L108" s="135"/>
      <c r="M108" s="135"/>
      <c r="N108" s="137" t="n">
        <f aca="false">N481</f>
        <v>0</v>
      </c>
      <c r="O108" s="137"/>
      <c r="P108" s="137"/>
      <c r="Q108" s="137"/>
      <c r="R108" s="138"/>
    </row>
    <row r="109" customFormat="false" ht="19.9" hidden="false" customHeight="true" outlineLevel="0" collapsed="false">
      <c r="A109" s="133"/>
      <c r="B109" s="134"/>
      <c r="C109" s="135"/>
      <c r="D109" s="136" t="s">
        <v>116</v>
      </c>
      <c r="E109" s="135"/>
      <c r="F109" s="135"/>
      <c r="G109" s="135"/>
      <c r="H109" s="135"/>
      <c r="I109" s="135"/>
      <c r="J109" s="135"/>
      <c r="K109" s="135"/>
      <c r="L109" s="135"/>
      <c r="M109" s="135"/>
      <c r="N109" s="137" t="n">
        <f aca="false">N490</f>
        <v>0</v>
      </c>
      <c r="O109" s="137"/>
      <c r="P109" s="137"/>
      <c r="Q109" s="137"/>
      <c r="R109" s="138"/>
    </row>
    <row r="110" customFormat="false" ht="19.9" hidden="false" customHeight="true" outlineLevel="0" collapsed="false">
      <c r="A110" s="133"/>
      <c r="B110" s="134"/>
      <c r="C110" s="135"/>
      <c r="D110" s="136" t="s">
        <v>117</v>
      </c>
      <c r="E110" s="135"/>
      <c r="F110" s="135"/>
      <c r="G110" s="135"/>
      <c r="H110" s="135"/>
      <c r="I110" s="135"/>
      <c r="J110" s="135"/>
      <c r="K110" s="135"/>
      <c r="L110" s="135"/>
      <c r="M110" s="135"/>
      <c r="N110" s="137" t="n">
        <f aca="false">N506</f>
        <v>0</v>
      </c>
      <c r="O110" s="137"/>
      <c r="P110" s="137"/>
      <c r="Q110" s="137"/>
      <c r="R110" s="138"/>
    </row>
    <row r="111" customFormat="false" ht="19.9" hidden="false" customHeight="true" outlineLevel="0" collapsed="false">
      <c r="A111" s="133"/>
      <c r="B111" s="134"/>
      <c r="C111" s="135"/>
      <c r="D111" s="136" t="s">
        <v>118</v>
      </c>
      <c r="E111" s="135"/>
      <c r="F111" s="135"/>
      <c r="G111" s="135"/>
      <c r="H111" s="135"/>
      <c r="I111" s="135"/>
      <c r="J111" s="135"/>
      <c r="K111" s="135"/>
      <c r="L111" s="135"/>
      <c r="M111" s="135"/>
      <c r="N111" s="137" t="n">
        <f aca="false">N514</f>
        <v>0</v>
      </c>
      <c r="O111" s="137"/>
      <c r="P111" s="137"/>
      <c r="Q111" s="137"/>
      <c r="R111" s="138"/>
    </row>
    <row r="112" s="28" customFormat="true" ht="21.75" hidden="false" customHeight="true" outlineLevel="0" collapsed="false">
      <c r="B112" s="29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1"/>
    </row>
    <row r="113" customFormat="false" ht="29.25" hidden="false" customHeight="true" outlineLevel="0" collapsed="false">
      <c r="A113" s="28"/>
      <c r="B113" s="29"/>
      <c r="C113" s="126" t="s">
        <v>119</v>
      </c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139" t="n">
        <v>0</v>
      </c>
      <c r="O113" s="139"/>
      <c r="P113" s="139"/>
      <c r="Q113" s="139"/>
      <c r="R113" s="31"/>
      <c r="T113" s="140"/>
      <c r="U113" s="141" t="s">
        <v>32</v>
      </c>
    </row>
    <row r="114" customFormat="false" ht="18" hidden="false" customHeight="true" outlineLevel="0" collapsed="false">
      <c r="A114" s="28"/>
      <c r="B114" s="29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1"/>
    </row>
    <row r="115" customFormat="false" ht="29.25" hidden="false" customHeight="true" outlineLevel="0" collapsed="false">
      <c r="A115" s="28"/>
      <c r="B115" s="29"/>
      <c r="C115" s="110" t="s">
        <v>79</v>
      </c>
      <c r="D115" s="111"/>
      <c r="E115" s="111"/>
      <c r="F115" s="111"/>
      <c r="G115" s="111"/>
      <c r="H115" s="111"/>
      <c r="I115" s="111"/>
      <c r="J115" s="111"/>
      <c r="K115" s="111"/>
      <c r="L115" s="112" t="n">
        <f aca="false">ROUND(SUM(N88+N113),2)</f>
        <v>0</v>
      </c>
      <c r="M115" s="112"/>
      <c r="N115" s="112"/>
      <c r="O115" s="112"/>
      <c r="P115" s="112"/>
      <c r="Q115" s="112"/>
      <c r="R115" s="31"/>
    </row>
    <row r="116" customFormat="false" ht="6.95" hidden="false" customHeight="true" outlineLevel="0" collapsed="false">
      <c r="A116" s="28"/>
      <c r="B116" s="58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60"/>
    </row>
    <row r="120" s="28" customFormat="true" ht="6.95" hidden="false" customHeight="true" outlineLevel="0" collapsed="false">
      <c r="B120" s="61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customFormat="false" ht="36.95" hidden="false" customHeight="true" outlineLevel="0" collapsed="false">
      <c r="A121" s="28"/>
      <c r="B121" s="29"/>
      <c r="C121" s="15" t="s">
        <v>120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31"/>
    </row>
    <row r="122" customFormat="false" ht="6.95" hidden="false" customHeight="true" outlineLevel="0" collapsed="false">
      <c r="A122" s="28"/>
      <c r="B122" s="29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1"/>
    </row>
    <row r="123" customFormat="false" ht="30" hidden="false" customHeight="true" outlineLevel="0" collapsed="false">
      <c r="A123" s="28"/>
      <c r="B123" s="29"/>
      <c r="C123" s="23" t="s">
        <v>15</v>
      </c>
      <c r="D123" s="30"/>
      <c r="E123" s="30"/>
      <c r="F123" s="115" t="str">
        <f aca="false">F6</f>
        <v>Římov-muzeum poutnictví</v>
      </c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30"/>
      <c r="R123" s="31"/>
    </row>
    <row r="124" customFormat="false" ht="36.95" hidden="false" customHeight="true" outlineLevel="0" collapsed="false">
      <c r="A124" s="28"/>
      <c r="B124" s="29"/>
      <c r="C124" s="70" t="s">
        <v>87</v>
      </c>
      <c r="D124" s="30"/>
      <c r="E124" s="30"/>
      <c r="F124" s="72" t="str">
        <f aca="false">F7</f>
        <v>1 - Římov-muzeum poutnictví</v>
      </c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30"/>
      <c r="R124" s="31"/>
    </row>
    <row r="125" customFormat="false" ht="6.95" hidden="false" customHeight="true" outlineLevel="0" collapsed="false">
      <c r="A125" s="28"/>
      <c r="B125" s="29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1"/>
    </row>
    <row r="126" customFormat="false" ht="18" hidden="false" customHeight="true" outlineLevel="0" collapsed="false">
      <c r="A126" s="28"/>
      <c r="B126" s="29"/>
      <c r="C126" s="23" t="s">
        <v>19</v>
      </c>
      <c r="D126" s="30"/>
      <c r="E126" s="30"/>
      <c r="F126" s="20" t="n">
        <f aca="false">F9</f>
        <v>0</v>
      </c>
      <c r="G126" s="30"/>
      <c r="H126" s="30"/>
      <c r="I126" s="30"/>
      <c r="J126" s="30"/>
      <c r="K126" s="23" t="s">
        <v>20</v>
      </c>
      <c r="L126" s="30"/>
      <c r="M126" s="75" t="str">
        <f aca="false">IF(O9="","",O9)</f>
        <v/>
      </c>
      <c r="N126" s="75"/>
      <c r="O126" s="75"/>
      <c r="P126" s="75"/>
      <c r="Q126" s="30"/>
      <c r="R126" s="31"/>
    </row>
    <row r="127" customFormat="false" ht="6.95" hidden="false" customHeight="true" outlineLevel="0" collapsed="false">
      <c r="A127" s="28"/>
      <c r="B127" s="29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1"/>
    </row>
    <row r="128" customFormat="false" ht="15" hidden="false" customHeight="false" outlineLevel="0" collapsed="false">
      <c r="A128" s="28"/>
      <c r="B128" s="29"/>
      <c r="C128" s="23" t="s">
        <v>21</v>
      </c>
      <c r="D128" s="30"/>
      <c r="E128" s="30"/>
      <c r="F128" s="20" t="str">
        <f aca="false">E12</f>
        <v/>
      </c>
      <c r="G128" s="30"/>
      <c r="H128" s="30"/>
      <c r="I128" s="30"/>
      <c r="J128" s="30"/>
      <c r="K128" s="23" t="s">
        <v>25</v>
      </c>
      <c r="L128" s="30"/>
      <c r="M128" s="20" t="str">
        <f aca="false">E18</f>
        <v/>
      </c>
      <c r="N128" s="20"/>
      <c r="O128" s="20"/>
      <c r="P128" s="20"/>
      <c r="Q128" s="20"/>
      <c r="R128" s="31"/>
    </row>
    <row r="129" customFormat="false" ht="14.45" hidden="false" customHeight="true" outlineLevel="0" collapsed="false">
      <c r="A129" s="28"/>
      <c r="B129" s="29"/>
      <c r="C129" s="23" t="s">
        <v>24</v>
      </c>
      <c r="D129" s="30"/>
      <c r="E129" s="30"/>
      <c r="F129" s="20" t="str">
        <f aca="false">IF(E15="","",E15)</f>
        <v/>
      </c>
      <c r="G129" s="30"/>
      <c r="H129" s="30"/>
      <c r="I129" s="30"/>
      <c r="J129" s="30"/>
      <c r="K129" s="23" t="s">
        <v>27</v>
      </c>
      <c r="L129" s="30"/>
      <c r="M129" s="20" t="str">
        <f aca="false">E21</f>
        <v/>
      </c>
      <c r="N129" s="20"/>
      <c r="O129" s="20"/>
      <c r="P129" s="20"/>
      <c r="Q129" s="20"/>
      <c r="R129" s="31"/>
    </row>
    <row r="130" customFormat="false" ht="10.35" hidden="false" customHeight="true" outlineLevel="0" collapsed="false">
      <c r="A130" s="28"/>
      <c r="B130" s="29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1"/>
    </row>
    <row r="131" s="142" customFormat="true" ht="29.25" hidden="false" customHeight="true" outlineLevel="0" collapsed="false">
      <c r="B131" s="143"/>
      <c r="C131" s="144" t="s">
        <v>121</v>
      </c>
      <c r="D131" s="145" t="s">
        <v>122</v>
      </c>
      <c r="E131" s="145" t="s">
        <v>50</v>
      </c>
      <c r="F131" s="145" t="s">
        <v>123</v>
      </c>
      <c r="G131" s="145"/>
      <c r="H131" s="145"/>
      <c r="I131" s="145"/>
      <c r="J131" s="145" t="s">
        <v>124</v>
      </c>
      <c r="K131" s="145" t="s">
        <v>125</v>
      </c>
      <c r="L131" s="146" t="s">
        <v>126</v>
      </c>
      <c r="M131" s="146"/>
      <c r="N131" s="147" t="s">
        <v>93</v>
      </c>
      <c r="O131" s="147"/>
      <c r="P131" s="147"/>
      <c r="Q131" s="147"/>
      <c r="R131" s="148"/>
      <c r="T131" s="82" t="s">
        <v>127</v>
      </c>
      <c r="U131" s="83" t="s">
        <v>32</v>
      </c>
      <c r="V131" s="83" t="s">
        <v>128</v>
      </c>
      <c r="W131" s="83" t="s">
        <v>129</v>
      </c>
      <c r="X131" s="83" t="s">
        <v>130</v>
      </c>
      <c r="Y131" s="83" t="s">
        <v>131</v>
      </c>
      <c r="Z131" s="83" t="s">
        <v>132</v>
      </c>
      <c r="AA131" s="84" t="s">
        <v>133</v>
      </c>
    </row>
    <row r="132" s="28" customFormat="true" ht="29.25" hidden="false" customHeight="true" outlineLevel="0" collapsed="false">
      <c r="B132" s="29"/>
      <c r="C132" s="86" t="s">
        <v>89</v>
      </c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149" t="n">
        <f aca="false">BK132</f>
        <v>0</v>
      </c>
      <c r="O132" s="149"/>
      <c r="P132" s="149"/>
      <c r="Q132" s="149"/>
      <c r="R132" s="31"/>
      <c r="T132" s="85"/>
      <c r="U132" s="50"/>
      <c r="V132" s="50"/>
      <c r="W132" s="150" t="n">
        <f aca="false">W133+W277</f>
        <v>1326.7784187159</v>
      </c>
      <c r="X132" s="50"/>
      <c r="Y132" s="150" t="n">
        <f aca="false">Y133+Y277</f>
        <v>124.837107813834</v>
      </c>
      <c r="Z132" s="50"/>
      <c r="AA132" s="151" t="n">
        <f aca="false">AA133+AA277</f>
        <v>27.80516294</v>
      </c>
      <c r="AT132" s="10" t="s">
        <v>67</v>
      </c>
      <c r="AU132" s="10" t="s">
        <v>95</v>
      </c>
      <c r="BK132" s="152" t="n">
        <f aca="false">BK133+BK277</f>
        <v>0</v>
      </c>
    </row>
    <row r="133" s="153" customFormat="true" ht="37.35" hidden="false" customHeight="true" outlineLevel="0" collapsed="false">
      <c r="B133" s="154"/>
      <c r="C133" s="155"/>
      <c r="D133" s="156" t="s">
        <v>96</v>
      </c>
      <c r="E133" s="156"/>
      <c r="F133" s="156"/>
      <c r="G133" s="156"/>
      <c r="H133" s="156"/>
      <c r="I133" s="156"/>
      <c r="J133" s="156"/>
      <c r="K133" s="156"/>
      <c r="L133" s="156"/>
      <c r="M133" s="156"/>
      <c r="N133" s="157" t="n">
        <f aca="false">N134+N137+N140+N160+N168+N227+N267+N275</f>
        <v>0</v>
      </c>
      <c r="O133" s="157"/>
      <c r="P133" s="157"/>
      <c r="Q133" s="157"/>
      <c r="R133" s="158"/>
      <c r="T133" s="159"/>
      <c r="U133" s="155"/>
      <c r="V133" s="155"/>
      <c r="W133" s="160" t="n">
        <f aca="false">W134+W137+W140+W160+W168+W227+W267+W275</f>
        <v>528.2767127159</v>
      </c>
      <c r="X133" s="155"/>
      <c r="Y133" s="160" t="n">
        <f aca="false">Y134+Y137+Y140+Y160+Y168+Y227+Y267+Y275</f>
        <v>89.226875253834</v>
      </c>
      <c r="Z133" s="155"/>
      <c r="AA133" s="161" t="n">
        <f aca="false">AA134+AA137+AA140+AA160+AA168+AA227+AA267+AA275</f>
        <v>18.301562</v>
      </c>
      <c r="AR133" s="162" t="s">
        <v>74</v>
      </c>
      <c r="AT133" s="163" t="s">
        <v>67</v>
      </c>
      <c r="AU133" s="163" t="s">
        <v>68</v>
      </c>
      <c r="AY133" s="162" t="s">
        <v>134</v>
      </c>
      <c r="BK133" s="164" t="n">
        <f aca="false">BK134+BK137+BK140+BK160+BK168+BK227+BK267+BK275</f>
        <v>0</v>
      </c>
    </row>
    <row r="134" customFormat="false" ht="19.9" hidden="false" customHeight="true" outlineLevel="0" collapsed="false">
      <c r="A134" s="153"/>
      <c r="B134" s="154"/>
      <c r="C134" s="155"/>
      <c r="D134" s="165" t="s">
        <v>97</v>
      </c>
      <c r="E134" s="165"/>
      <c r="F134" s="165"/>
      <c r="G134" s="165"/>
      <c r="H134" s="165"/>
      <c r="I134" s="165"/>
      <c r="J134" s="165"/>
      <c r="K134" s="165"/>
      <c r="L134" s="165"/>
      <c r="M134" s="165"/>
      <c r="N134" s="166" t="n">
        <f aca="false">SUM(N135)</f>
        <v>0</v>
      </c>
      <c r="O134" s="166"/>
      <c r="P134" s="166"/>
      <c r="Q134" s="166"/>
      <c r="R134" s="158"/>
      <c r="T134" s="159"/>
      <c r="U134" s="155"/>
      <c r="V134" s="155"/>
      <c r="W134" s="160" t="n">
        <f aca="false">W135</f>
        <v>1.17</v>
      </c>
      <c r="X134" s="155"/>
      <c r="Y134" s="160" t="n">
        <f aca="false">Y135</f>
        <v>0</v>
      </c>
      <c r="Z134" s="155"/>
      <c r="AA134" s="161" t="n">
        <f aca="false">AA135</f>
        <v>0</v>
      </c>
      <c r="AR134" s="162" t="s">
        <v>74</v>
      </c>
      <c r="AT134" s="163" t="s">
        <v>67</v>
      </c>
      <c r="AU134" s="163" t="s">
        <v>74</v>
      </c>
      <c r="AY134" s="162" t="s">
        <v>134</v>
      </c>
      <c r="BK134" s="164" t="n">
        <f aca="false">BK135</f>
        <v>0</v>
      </c>
    </row>
    <row r="135" s="28" customFormat="true" ht="22.5" hidden="false" customHeight="true" outlineLevel="0" collapsed="false">
      <c r="B135" s="167"/>
      <c r="C135" s="168" t="n">
        <v>1</v>
      </c>
      <c r="D135" s="168" t="s">
        <v>135</v>
      </c>
      <c r="E135" s="169" t="s">
        <v>136</v>
      </c>
      <c r="F135" s="170" t="s">
        <v>137</v>
      </c>
      <c r="G135" s="170"/>
      <c r="H135" s="170"/>
      <c r="I135" s="170"/>
      <c r="J135" s="171" t="s">
        <v>138</v>
      </c>
      <c r="K135" s="172" t="n">
        <v>65</v>
      </c>
      <c r="L135" s="173"/>
      <c r="M135" s="173"/>
      <c r="N135" s="173" t="n">
        <f aca="false">ROUND(L135*K135,2)</f>
        <v>0</v>
      </c>
      <c r="O135" s="173"/>
      <c r="P135" s="173"/>
      <c r="Q135" s="173"/>
      <c r="R135" s="174"/>
      <c r="T135" s="175"/>
      <c r="U135" s="40" t="s">
        <v>33</v>
      </c>
      <c r="V135" s="176" t="n">
        <v>0.018</v>
      </c>
      <c r="W135" s="176" t="n">
        <f aca="false">V135*K135</f>
        <v>1.17</v>
      </c>
      <c r="X135" s="176" t="n">
        <v>0</v>
      </c>
      <c r="Y135" s="176" t="n">
        <f aca="false">X135*K135</f>
        <v>0</v>
      </c>
      <c r="Z135" s="176" t="n">
        <v>0</v>
      </c>
      <c r="AA135" s="177" t="n">
        <f aca="false">Z135*K135</f>
        <v>0</v>
      </c>
      <c r="AR135" s="10" t="s">
        <v>139</v>
      </c>
      <c r="AT135" s="10" t="s">
        <v>135</v>
      </c>
      <c r="AU135" s="10" t="s">
        <v>85</v>
      </c>
      <c r="AY135" s="10" t="s">
        <v>134</v>
      </c>
      <c r="BE135" s="178" t="n">
        <f aca="false">IF(U135="základní",N135,0)</f>
        <v>0</v>
      </c>
      <c r="BF135" s="178" t="n">
        <f aca="false">IF(U135="snížená",N135,0)</f>
        <v>0</v>
      </c>
      <c r="BG135" s="178" t="n">
        <f aca="false">IF(U135="zákl. přenesená",N135,0)</f>
        <v>0</v>
      </c>
      <c r="BH135" s="178" t="n">
        <f aca="false">IF(U135="sníž. přenesená",N135,0)</f>
        <v>0</v>
      </c>
      <c r="BI135" s="178" t="n">
        <f aca="false">IF(U135="nulová",N135,0)</f>
        <v>0</v>
      </c>
      <c r="BJ135" s="10" t="s">
        <v>74</v>
      </c>
      <c r="BK135" s="178" t="n">
        <f aca="false">ROUND(L135*K135,2)</f>
        <v>0</v>
      </c>
      <c r="BL135" s="10" t="s">
        <v>139</v>
      </c>
      <c r="BM135" s="10" t="s">
        <v>140</v>
      </c>
    </row>
    <row r="136" customFormat="false" ht="22.5" hidden="false" customHeight="true" outlineLevel="0" collapsed="false">
      <c r="A136" s="28"/>
      <c r="B136" s="167"/>
      <c r="C136" s="179"/>
      <c r="D136" s="179"/>
      <c r="E136" s="180"/>
      <c r="F136" s="181" t="s">
        <v>141</v>
      </c>
      <c r="G136" s="181"/>
      <c r="H136" s="181"/>
      <c r="I136" s="181"/>
      <c r="J136" s="182"/>
      <c r="K136" s="183"/>
      <c r="L136" s="184"/>
      <c r="M136" s="184"/>
      <c r="N136" s="185"/>
      <c r="O136" s="185"/>
      <c r="P136" s="185"/>
      <c r="Q136" s="185"/>
      <c r="R136" s="174"/>
      <c r="T136" s="186"/>
      <c r="U136" s="40"/>
      <c r="V136" s="176"/>
      <c r="W136" s="176"/>
      <c r="X136" s="176"/>
      <c r="Y136" s="176"/>
      <c r="Z136" s="176"/>
      <c r="AA136" s="177"/>
      <c r="AR136" s="10"/>
      <c r="AT136" s="10"/>
      <c r="AU136" s="10"/>
      <c r="AY136" s="10"/>
      <c r="BE136" s="178"/>
      <c r="BF136" s="178"/>
      <c r="BG136" s="178"/>
      <c r="BH136" s="178"/>
      <c r="BI136" s="178"/>
      <c r="BJ136" s="10"/>
      <c r="BK136" s="178"/>
      <c r="BL136" s="10"/>
      <c r="BM136" s="10"/>
    </row>
    <row r="137" s="153" customFormat="true" ht="13.5" hidden="false" customHeight="true" outlineLevel="0" collapsed="false">
      <c r="B137" s="154"/>
      <c r="C137" s="155"/>
      <c r="D137" s="165" t="s">
        <v>98</v>
      </c>
      <c r="E137" s="165"/>
      <c r="F137" s="165"/>
      <c r="G137" s="165"/>
      <c r="H137" s="165"/>
      <c r="I137" s="165"/>
      <c r="J137" s="165"/>
      <c r="K137" s="165"/>
      <c r="L137" s="165"/>
      <c r="M137" s="165"/>
      <c r="N137" s="187" t="n">
        <f aca="false">SUM(N138)</f>
        <v>0</v>
      </c>
      <c r="O137" s="187"/>
      <c r="P137" s="187"/>
      <c r="Q137" s="187"/>
      <c r="R137" s="158"/>
      <c r="T137" s="159"/>
      <c r="U137" s="155"/>
      <c r="V137" s="155"/>
      <c r="W137" s="160" t="n">
        <f aca="false">SUM(W138:W139)</f>
        <v>1.2765</v>
      </c>
      <c r="X137" s="155"/>
      <c r="Y137" s="160" t="n">
        <f aca="false">SUM(Y138:Y139)</f>
        <v>13.325625</v>
      </c>
      <c r="Z137" s="155"/>
      <c r="AA137" s="161" t="n">
        <f aca="false">SUM(AA138:AA139)</f>
        <v>0</v>
      </c>
      <c r="AR137" s="162" t="s">
        <v>74</v>
      </c>
      <c r="AT137" s="163" t="s">
        <v>67</v>
      </c>
      <c r="AU137" s="163" t="s">
        <v>74</v>
      </c>
      <c r="AY137" s="162" t="s">
        <v>134</v>
      </c>
      <c r="BK137" s="164" t="n">
        <f aca="false">SUM(BK138:BK139)</f>
        <v>0</v>
      </c>
    </row>
    <row r="138" s="28" customFormat="true" ht="27.75" hidden="false" customHeight="true" outlineLevel="0" collapsed="false">
      <c r="B138" s="167"/>
      <c r="C138" s="168" t="n">
        <v>2</v>
      </c>
      <c r="D138" s="168" t="s">
        <v>135</v>
      </c>
      <c r="E138" s="169" t="s">
        <v>142</v>
      </c>
      <c r="F138" s="170" t="s">
        <v>143</v>
      </c>
      <c r="G138" s="170"/>
      <c r="H138" s="170"/>
      <c r="I138" s="170"/>
      <c r="J138" s="171" t="s">
        <v>144</v>
      </c>
      <c r="K138" s="172" t="n">
        <v>6.9</v>
      </c>
      <c r="L138" s="173"/>
      <c r="M138" s="173"/>
      <c r="N138" s="173" t="n">
        <f aca="false">ROUND(L138*K138,2)</f>
        <v>0</v>
      </c>
      <c r="O138" s="173"/>
      <c r="P138" s="173"/>
      <c r="Q138" s="173"/>
      <c r="R138" s="174"/>
      <c r="T138" s="175"/>
      <c r="U138" s="40" t="s">
        <v>33</v>
      </c>
      <c r="V138" s="176" t="n">
        <v>0.185</v>
      </c>
      <c r="W138" s="176" t="n">
        <f aca="false">V138*K138</f>
        <v>1.2765</v>
      </c>
      <c r="X138" s="176" t="n">
        <v>1.93125</v>
      </c>
      <c r="Y138" s="176" t="n">
        <f aca="false">X138*K138</f>
        <v>13.325625</v>
      </c>
      <c r="Z138" s="176" t="n">
        <v>0</v>
      </c>
      <c r="AA138" s="177" t="n">
        <f aca="false">Z138*K138</f>
        <v>0</v>
      </c>
      <c r="AR138" s="10" t="s">
        <v>139</v>
      </c>
      <c r="AT138" s="10" t="s">
        <v>135</v>
      </c>
      <c r="AU138" s="10" t="s">
        <v>85</v>
      </c>
      <c r="AY138" s="10" t="s">
        <v>134</v>
      </c>
      <c r="BE138" s="178" t="n">
        <f aca="false">IF(U138="základní",N138,0)</f>
        <v>0</v>
      </c>
      <c r="BF138" s="178" t="n">
        <f aca="false">IF(U138="snížená",N138,0)</f>
        <v>0</v>
      </c>
      <c r="BG138" s="178" t="n">
        <f aca="false">IF(U138="zákl. přenesená",N138,0)</f>
        <v>0</v>
      </c>
      <c r="BH138" s="178" t="n">
        <f aca="false">IF(U138="sníž. přenesená",N138,0)</f>
        <v>0</v>
      </c>
      <c r="BI138" s="178" t="n">
        <f aca="false">IF(U138="nulová",N138,0)</f>
        <v>0</v>
      </c>
      <c r="BJ138" s="10" t="s">
        <v>74</v>
      </c>
      <c r="BK138" s="178" t="n">
        <f aca="false">ROUND(L138*K138,2)</f>
        <v>0</v>
      </c>
      <c r="BL138" s="10" t="s">
        <v>139</v>
      </c>
      <c r="BM138" s="10" t="s">
        <v>145</v>
      </c>
    </row>
    <row r="139" s="188" customFormat="true" ht="15" hidden="false" customHeight="true" outlineLevel="0" collapsed="false">
      <c r="B139" s="189"/>
      <c r="C139" s="190"/>
      <c r="D139" s="190"/>
      <c r="E139" s="191"/>
      <c r="F139" s="192" t="s">
        <v>146</v>
      </c>
      <c r="G139" s="192"/>
      <c r="H139" s="192"/>
      <c r="I139" s="192"/>
      <c r="J139" s="190"/>
      <c r="K139" s="193" t="n">
        <v>6.9</v>
      </c>
      <c r="L139" s="190"/>
      <c r="M139" s="190"/>
      <c r="N139" s="190"/>
      <c r="O139" s="190"/>
      <c r="P139" s="190"/>
      <c r="Q139" s="190"/>
      <c r="R139" s="194"/>
      <c r="T139" s="195"/>
      <c r="U139" s="190"/>
      <c r="V139" s="190"/>
      <c r="W139" s="190"/>
      <c r="X139" s="190"/>
      <c r="Y139" s="190"/>
      <c r="Z139" s="190"/>
      <c r="AA139" s="196"/>
      <c r="AT139" s="197" t="s">
        <v>147</v>
      </c>
      <c r="AU139" s="197" t="s">
        <v>85</v>
      </c>
      <c r="AV139" s="188" t="s">
        <v>85</v>
      </c>
      <c r="AW139" s="188" t="s">
        <v>26</v>
      </c>
      <c r="AX139" s="188" t="s">
        <v>74</v>
      </c>
      <c r="AY139" s="197" t="s">
        <v>134</v>
      </c>
    </row>
    <row r="140" s="153" customFormat="true" ht="12.75" hidden="false" customHeight="true" outlineLevel="0" collapsed="false">
      <c r="B140" s="154"/>
      <c r="C140" s="155"/>
      <c r="D140" s="165" t="s">
        <v>99</v>
      </c>
      <c r="E140" s="165"/>
      <c r="F140" s="165"/>
      <c r="G140" s="165"/>
      <c r="H140" s="165"/>
      <c r="I140" s="165"/>
      <c r="J140" s="165"/>
      <c r="K140" s="165"/>
      <c r="L140" s="165"/>
      <c r="M140" s="165"/>
      <c r="N140" s="166" t="n">
        <f aca="false">SUM(N141:Q159)</f>
        <v>0</v>
      </c>
      <c r="O140" s="166"/>
      <c r="P140" s="166"/>
      <c r="Q140" s="166"/>
      <c r="R140" s="158"/>
      <c r="T140" s="159"/>
      <c r="U140" s="155"/>
      <c r="V140" s="155"/>
      <c r="W140" s="160" t="n">
        <f aca="false">SUM(W141:W155)</f>
        <v>221.380284</v>
      </c>
      <c r="X140" s="155"/>
      <c r="Y140" s="160" t="n">
        <f aca="false">SUM(Y141:Y155)</f>
        <v>39.30442806</v>
      </c>
      <c r="Z140" s="155"/>
      <c r="AA140" s="161" t="n">
        <f aca="false">SUM(AA141:AA155)</f>
        <v>0</v>
      </c>
      <c r="AR140" s="162" t="s">
        <v>74</v>
      </c>
      <c r="AT140" s="163" t="s">
        <v>67</v>
      </c>
      <c r="AU140" s="163" t="s">
        <v>74</v>
      </c>
      <c r="AY140" s="162" t="s">
        <v>134</v>
      </c>
      <c r="BK140" s="164" t="n">
        <f aca="false">SUM(BK141:BK155)</f>
        <v>0</v>
      </c>
    </row>
    <row r="141" s="28" customFormat="true" ht="27.75" hidden="false" customHeight="true" outlineLevel="0" collapsed="false">
      <c r="B141" s="167"/>
      <c r="C141" s="168" t="n">
        <v>3</v>
      </c>
      <c r="D141" s="168" t="s">
        <v>135</v>
      </c>
      <c r="E141" s="169" t="s">
        <v>148</v>
      </c>
      <c r="F141" s="170" t="s">
        <v>149</v>
      </c>
      <c r="G141" s="170"/>
      <c r="H141" s="170"/>
      <c r="I141" s="170"/>
      <c r="J141" s="171" t="s">
        <v>138</v>
      </c>
      <c r="K141" s="172" t="n">
        <v>33</v>
      </c>
      <c r="L141" s="173"/>
      <c r="M141" s="173"/>
      <c r="N141" s="173" t="n">
        <f aca="false">ROUND(L141*K141,2)</f>
        <v>0</v>
      </c>
      <c r="O141" s="173"/>
      <c r="P141" s="173"/>
      <c r="Q141" s="173"/>
      <c r="R141" s="174"/>
      <c r="T141" s="175"/>
      <c r="U141" s="40" t="s">
        <v>33</v>
      </c>
      <c r="V141" s="176" t="n">
        <v>1.04</v>
      </c>
      <c r="W141" s="176" t="n">
        <f aca="false">V141*K141</f>
        <v>34.32</v>
      </c>
      <c r="X141" s="176" t="n">
        <v>0.30381</v>
      </c>
      <c r="Y141" s="176" t="n">
        <f aca="false">X141*K141</f>
        <v>10.02573</v>
      </c>
      <c r="Z141" s="176" t="n">
        <v>0</v>
      </c>
      <c r="AA141" s="177" t="n">
        <f aca="false">Z141*K141</f>
        <v>0</v>
      </c>
      <c r="AR141" s="10" t="s">
        <v>139</v>
      </c>
      <c r="AT141" s="10" t="s">
        <v>135</v>
      </c>
      <c r="AU141" s="10" t="s">
        <v>85</v>
      </c>
      <c r="AY141" s="10" t="s">
        <v>134</v>
      </c>
      <c r="BE141" s="178" t="n">
        <f aca="false">IF(U141="základní",N141,0)</f>
        <v>0</v>
      </c>
      <c r="BF141" s="178" t="n">
        <f aca="false">IF(U141="snížená",N141,0)</f>
        <v>0</v>
      </c>
      <c r="BG141" s="178" t="n">
        <f aca="false">IF(U141="zákl. přenesená",N141,0)</f>
        <v>0</v>
      </c>
      <c r="BH141" s="178" t="n">
        <f aca="false">IF(U141="sníž. přenesená",N141,0)</f>
        <v>0</v>
      </c>
      <c r="BI141" s="178" t="n">
        <f aca="false">IF(U141="nulová",N141,0)</f>
        <v>0</v>
      </c>
      <c r="BJ141" s="10" t="s">
        <v>74</v>
      </c>
      <c r="BK141" s="178" t="n">
        <f aca="false">ROUND(L141*K141,2)</f>
        <v>0</v>
      </c>
      <c r="BL141" s="10" t="s">
        <v>139</v>
      </c>
      <c r="BM141" s="10" t="s">
        <v>150</v>
      </c>
    </row>
    <row r="142" s="198" customFormat="true" ht="12" hidden="false" customHeight="true" outlineLevel="0" collapsed="false">
      <c r="B142" s="199"/>
      <c r="C142" s="200"/>
      <c r="D142" s="200"/>
      <c r="E142" s="201"/>
      <c r="F142" s="202" t="s">
        <v>151</v>
      </c>
      <c r="G142" s="202"/>
      <c r="H142" s="202"/>
      <c r="I142" s="202"/>
      <c r="J142" s="200"/>
      <c r="K142" s="201"/>
      <c r="L142" s="200"/>
      <c r="M142" s="200"/>
      <c r="N142" s="200"/>
      <c r="O142" s="200"/>
      <c r="P142" s="200"/>
      <c r="Q142" s="200"/>
      <c r="R142" s="203"/>
      <c r="T142" s="204"/>
      <c r="U142" s="200"/>
      <c r="V142" s="200"/>
      <c r="W142" s="200"/>
      <c r="X142" s="200"/>
      <c r="Y142" s="200"/>
      <c r="Z142" s="200"/>
      <c r="AA142" s="205"/>
      <c r="AT142" s="206" t="s">
        <v>147</v>
      </c>
      <c r="AU142" s="206" t="s">
        <v>85</v>
      </c>
      <c r="AV142" s="198" t="s">
        <v>74</v>
      </c>
      <c r="AW142" s="198" t="s">
        <v>26</v>
      </c>
      <c r="AX142" s="198" t="s">
        <v>68</v>
      </c>
      <c r="AY142" s="206" t="s">
        <v>134</v>
      </c>
    </row>
    <row r="143" s="188" customFormat="true" ht="13.5" hidden="false" customHeight="true" outlineLevel="0" collapsed="false">
      <c r="B143" s="189"/>
      <c r="C143" s="190"/>
      <c r="D143" s="190"/>
      <c r="E143" s="191"/>
      <c r="F143" s="207" t="s">
        <v>152</v>
      </c>
      <c r="G143" s="207"/>
      <c r="H143" s="207"/>
      <c r="I143" s="207"/>
      <c r="J143" s="190"/>
      <c r="K143" s="193" t="n">
        <v>33</v>
      </c>
      <c r="L143" s="190"/>
      <c r="M143" s="190"/>
      <c r="N143" s="190"/>
      <c r="O143" s="190"/>
      <c r="P143" s="190"/>
      <c r="Q143" s="190"/>
      <c r="R143" s="194"/>
      <c r="T143" s="195"/>
      <c r="U143" s="190"/>
      <c r="V143" s="190"/>
      <c r="W143" s="190"/>
      <c r="X143" s="190"/>
      <c r="Y143" s="190"/>
      <c r="Z143" s="190"/>
      <c r="AA143" s="196"/>
      <c r="AT143" s="197" t="s">
        <v>147</v>
      </c>
      <c r="AU143" s="197" t="s">
        <v>85</v>
      </c>
      <c r="AV143" s="188" t="s">
        <v>85</v>
      </c>
      <c r="AW143" s="188" t="s">
        <v>26</v>
      </c>
      <c r="AX143" s="188" t="s">
        <v>74</v>
      </c>
      <c r="AY143" s="197" t="s">
        <v>134</v>
      </c>
    </row>
    <row r="144" s="28" customFormat="true" ht="27.75" hidden="false" customHeight="true" outlineLevel="0" collapsed="false">
      <c r="B144" s="167"/>
      <c r="C144" s="168" t="n">
        <v>4</v>
      </c>
      <c r="D144" s="168" t="s">
        <v>135</v>
      </c>
      <c r="E144" s="169" t="s">
        <v>153</v>
      </c>
      <c r="F144" s="170" t="s">
        <v>154</v>
      </c>
      <c r="G144" s="170"/>
      <c r="H144" s="170"/>
      <c r="I144" s="170"/>
      <c r="J144" s="171" t="s">
        <v>138</v>
      </c>
      <c r="K144" s="172" t="n">
        <v>4.32</v>
      </c>
      <c r="L144" s="173"/>
      <c r="M144" s="173"/>
      <c r="N144" s="173" t="n">
        <f aca="false">ROUND(L144*K144,2)</f>
        <v>0</v>
      </c>
      <c r="O144" s="173"/>
      <c r="P144" s="173"/>
      <c r="Q144" s="173"/>
      <c r="R144" s="174"/>
      <c r="T144" s="175"/>
      <c r="U144" s="40" t="s">
        <v>33</v>
      </c>
      <c r="V144" s="176" t="n">
        <v>0</v>
      </c>
      <c r="W144" s="176" t="n">
        <f aca="false">V144*K144</f>
        <v>0</v>
      </c>
      <c r="X144" s="176" t="n">
        <v>0</v>
      </c>
      <c r="Y144" s="176" t="n">
        <f aca="false">X144*K144</f>
        <v>0</v>
      </c>
      <c r="Z144" s="176" t="n">
        <v>0</v>
      </c>
      <c r="AA144" s="177" t="n">
        <f aca="false">Z144*K144</f>
        <v>0</v>
      </c>
      <c r="AR144" s="10" t="s">
        <v>139</v>
      </c>
      <c r="AT144" s="10" t="s">
        <v>135</v>
      </c>
      <c r="AU144" s="10" t="s">
        <v>85</v>
      </c>
      <c r="AY144" s="10" t="s">
        <v>134</v>
      </c>
      <c r="BE144" s="178" t="n">
        <f aca="false">IF(U144="základní",N144,0)</f>
        <v>0</v>
      </c>
      <c r="BF144" s="178" t="n">
        <f aca="false">IF(U144="snížená",N144,0)</f>
        <v>0</v>
      </c>
      <c r="BG144" s="178" t="n">
        <f aca="false">IF(U144="zákl. přenesená",N144,0)</f>
        <v>0</v>
      </c>
      <c r="BH144" s="178" t="n">
        <f aca="false">IF(U144="sníž. přenesená",N144,0)</f>
        <v>0</v>
      </c>
      <c r="BI144" s="178" t="n">
        <f aca="false">IF(U144="nulová",N144,0)</f>
        <v>0</v>
      </c>
      <c r="BJ144" s="10" t="s">
        <v>74</v>
      </c>
      <c r="BK144" s="178" t="n">
        <f aca="false">ROUND(L144*K144,2)</f>
        <v>0</v>
      </c>
      <c r="BL144" s="10" t="s">
        <v>139</v>
      </c>
      <c r="BM144" s="10" t="s">
        <v>155</v>
      </c>
    </row>
    <row r="145" s="198" customFormat="true" ht="15.75" hidden="false" customHeight="true" outlineLevel="0" collapsed="false">
      <c r="B145" s="199"/>
      <c r="C145" s="200"/>
      <c r="D145" s="200"/>
      <c r="E145" s="201"/>
      <c r="F145" s="202" t="s">
        <v>156</v>
      </c>
      <c r="G145" s="202"/>
      <c r="H145" s="202"/>
      <c r="I145" s="202"/>
      <c r="J145" s="200"/>
      <c r="K145" s="201"/>
      <c r="L145" s="200"/>
      <c r="M145" s="200"/>
      <c r="N145" s="200"/>
      <c r="O145" s="200"/>
      <c r="P145" s="200"/>
      <c r="Q145" s="200"/>
      <c r="R145" s="203"/>
      <c r="T145" s="204"/>
      <c r="U145" s="200"/>
      <c r="V145" s="200"/>
      <c r="W145" s="200"/>
      <c r="X145" s="200"/>
      <c r="Y145" s="200"/>
      <c r="Z145" s="200"/>
      <c r="AA145" s="205"/>
      <c r="AT145" s="206" t="s">
        <v>147</v>
      </c>
      <c r="AU145" s="206" t="s">
        <v>85</v>
      </c>
      <c r="AV145" s="198" t="s">
        <v>74</v>
      </c>
      <c r="AW145" s="198" t="s">
        <v>26</v>
      </c>
      <c r="AX145" s="198" t="s">
        <v>68</v>
      </c>
      <c r="AY145" s="206" t="s">
        <v>134</v>
      </c>
    </row>
    <row r="146" s="188" customFormat="true" ht="15.75" hidden="false" customHeight="true" outlineLevel="0" collapsed="false">
      <c r="B146" s="189"/>
      <c r="C146" s="190"/>
      <c r="D146" s="190"/>
      <c r="E146" s="191"/>
      <c r="F146" s="207" t="s">
        <v>157</v>
      </c>
      <c r="G146" s="207"/>
      <c r="H146" s="207"/>
      <c r="I146" s="207"/>
      <c r="J146" s="190"/>
      <c r="K146" s="193" t="n">
        <v>4.32</v>
      </c>
      <c r="L146" s="190"/>
      <c r="M146" s="190"/>
      <c r="N146" s="190"/>
      <c r="O146" s="190"/>
      <c r="P146" s="190"/>
      <c r="Q146" s="190"/>
      <c r="R146" s="194"/>
      <c r="T146" s="195"/>
      <c r="U146" s="190"/>
      <c r="V146" s="190"/>
      <c r="W146" s="190"/>
      <c r="X146" s="190"/>
      <c r="Y146" s="190"/>
      <c r="Z146" s="190"/>
      <c r="AA146" s="196"/>
      <c r="AT146" s="197" t="s">
        <v>147</v>
      </c>
      <c r="AU146" s="197" t="s">
        <v>85</v>
      </c>
      <c r="AV146" s="188" t="s">
        <v>85</v>
      </c>
      <c r="AW146" s="188" t="s">
        <v>26</v>
      </c>
      <c r="AX146" s="188" t="s">
        <v>74</v>
      </c>
      <c r="AY146" s="197" t="s">
        <v>134</v>
      </c>
    </row>
    <row r="147" s="28" customFormat="true" ht="15.75" hidden="false" customHeight="true" outlineLevel="0" collapsed="false">
      <c r="B147" s="167"/>
      <c r="C147" s="168" t="n">
        <v>5</v>
      </c>
      <c r="D147" s="168" t="s">
        <v>135</v>
      </c>
      <c r="E147" s="169" t="s">
        <v>158</v>
      </c>
      <c r="F147" s="170" t="s">
        <v>159</v>
      </c>
      <c r="G147" s="170"/>
      <c r="H147" s="170"/>
      <c r="I147" s="170"/>
      <c r="J147" s="171" t="s">
        <v>138</v>
      </c>
      <c r="K147" s="172" t="n">
        <v>99</v>
      </c>
      <c r="L147" s="173"/>
      <c r="M147" s="173"/>
      <c r="N147" s="173" t="n">
        <f aca="false">ROUND(L147*K147,2)</f>
        <v>0</v>
      </c>
      <c r="O147" s="173"/>
      <c r="P147" s="173"/>
      <c r="Q147" s="173"/>
      <c r="R147" s="174"/>
      <c r="T147" s="175"/>
      <c r="U147" s="40" t="s">
        <v>33</v>
      </c>
      <c r="V147" s="176" t="n">
        <v>0.95</v>
      </c>
      <c r="W147" s="176" t="n">
        <f aca="false">V147*K147</f>
        <v>94.05</v>
      </c>
      <c r="X147" s="176" t="n">
        <v>0.27709</v>
      </c>
      <c r="Y147" s="176" t="n">
        <f aca="false">X147*K147</f>
        <v>27.43191</v>
      </c>
      <c r="Z147" s="176" t="n">
        <v>0</v>
      </c>
      <c r="AA147" s="177" t="n">
        <f aca="false">Z147*K147</f>
        <v>0</v>
      </c>
      <c r="AR147" s="10" t="s">
        <v>139</v>
      </c>
      <c r="AT147" s="10" t="s">
        <v>135</v>
      </c>
      <c r="AU147" s="10" t="s">
        <v>85</v>
      </c>
      <c r="AY147" s="10" t="s">
        <v>134</v>
      </c>
      <c r="BE147" s="178" t="n">
        <f aca="false">IF(U147="základní",N147,0)</f>
        <v>0</v>
      </c>
      <c r="BF147" s="178" t="n">
        <f aca="false">IF(U147="snížená",N147,0)</f>
        <v>0</v>
      </c>
      <c r="BG147" s="178" t="n">
        <f aca="false">IF(U147="zákl. přenesená",N147,0)</f>
        <v>0</v>
      </c>
      <c r="BH147" s="178" t="n">
        <f aca="false">IF(U147="sníž. přenesená",N147,0)</f>
        <v>0</v>
      </c>
      <c r="BI147" s="178" t="n">
        <f aca="false">IF(U147="nulová",N147,0)</f>
        <v>0</v>
      </c>
      <c r="BJ147" s="10" t="s">
        <v>74</v>
      </c>
      <c r="BK147" s="178" t="n">
        <f aca="false">ROUND(L147*K147,2)</f>
        <v>0</v>
      </c>
      <c r="BL147" s="10" t="s">
        <v>139</v>
      </c>
      <c r="BM147" s="10" t="s">
        <v>160</v>
      </c>
    </row>
    <row r="148" s="198" customFormat="true" ht="15.75" hidden="false" customHeight="true" outlineLevel="0" collapsed="false">
      <c r="B148" s="199"/>
      <c r="C148" s="200"/>
      <c r="D148" s="200"/>
      <c r="E148" s="201"/>
      <c r="F148" s="202" t="s">
        <v>161</v>
      </c>
      <c r="G148" s="202"/>
      <c r="H148" s="202"/>
      <c r="I148" s="202"/>
      <c r="J148" s="200"/>
      <c r="K148" s="201"/>
      <c r="L148" s="200"/>
      <c r="M148" s="200"/>
      <c r="N148" s="200"/>
      <c r="O148" s="200"/>
      <c r="P148" s="200"/>
      <c r="Q148" s="200"/>
      <c r="R148" s="203"/>
      <c r="T148" s="204"/>
      <c r="U148" s="200"/>
      <c r="V148" s="200"/>
      <c r="W148" s="200"/>
      <c r="X148" s="200"/>
      <c r="Y148" s="200"/>
      <c r="Z148" s="200"/>
      <c r="AA148" s="205"/>
      <c r="AT148" s="206" t="s">
        <v>147</v>
      </c>
      <c r="AU148" s="206" t="s">
        <v>85</v>
      </c>
      <c r="AV148" s="198" t="s">
        <v>74</v>
      </c>
      <c r="AW148" s="198" t="s">
        <v>26</v>
      </c>
      <c r="AX148" s="198" t="s">
        <v>68</v>
      </c>
      <c r="AY148" s="206" t="s">
        <v>134</v>
      </c>
    </row>
    <row r="149" s="188" customFormat="true" ht="15.75" hidden="false" customHeight="true" outlineLevel="0" collapsed="false">
      <c r="B149" s="189"/>
      <c r="C149" s="190"/>
      <c r="D149" s="190"/>
      <c r="E149" s="191"/>
      <c r="F149" s="207" t="s">
        <v>162</v>
      </c>
      <c r="G149" s="207"/>
      <c r="H149" s="207"/>
      <c r="I149" s="207"/>
      <c r="J149" s="190"/>
      <c r="K149" s="193" t="n">
        <v>99</v>
      </c>
      <c r="L149" s="190"/>
      <c r="M149" s="190"/>
      <c r="N149" s="190"/>
      <c r="O149" s="190"/>
      <c r="P149" s="190"/>
      <c r="Q149" s="190"/>
      <c r="R149" s="194"/>
      <c r="T149" s="195"/>
      <c r="U149" s="190"/>
      <c r="V149" s="190"/>
      <c r="W149" s="190"/>
      <c r="X149" s="190"/>
      <c r="Y149" s="190"/>
      <c r="Z149" s="190"/>
      <c r="AA149" s="196"/>
      <c r="AT149" s="197" t="s">
        <v>147</v>
      </c>
      <c r="AU149" s="197" t="s">
        <v>85</v>
      </c>
      <c r="AV149" s="188" t="s">
        <v>85</v>
      </c>
      <c r="AW149" s="188" t="s">
        <v>26</v>
      </c>
      <c r="AX149" s="188" t="s">
        <v>74</v>
      </c>
      <c r="AY149" s="197" t="s">
        <v>134</v>
      </c>
    </row>
    <row r="150" s="28" customFormat="true" ht="26.25" hidden="false" customHeight="true" outlineLevel="0" collapsed="false">
      <c r="B150" s="167"/>
      <c r="C150" s="168" t="n">
        <v>6</v>
      </c>
      <c r="D150" s="168" t="s">
        <v>135</v>
      </c>
      <c r="E150" s="169" t="s">
        <v>163</v>
      </c>
      <c r="F150" s="170" t="s">
        <v>164</v>
      </c>
      <c r="G150" s="170"/>
      <c r="H150" s="170"/>
      <c r="I150" s="170"/>
      <c r="J150" s="171" t="s">
        <v>138</v>
      </c>
      <c r="K150" s="172" t="n">
        <v>5.343</v>
      </c>
      <c r="L150" s="173"/>
      <c r="M150" s="173"/>
      <c r="N150" s="173" t="n">
        <f aca="false">ROUND(L150*K150,2)</f>
        <v>0</v>
      </c>
      <c r="O150" s="173"/>
      <c r="P150" s="173"/>
      <c r="Q150" s="173"/>
      <c r="R150" s="174"/>
      <c r="T150" s="175"/>
      <c r="U150" s="40" t="s">
        <v>33</v>
      </c>
      <c r="V150" s="176" t="n">
        <v>0.788</v>
      </c>
      <c r="W150" s="176" t="n">
        <f aca="false">V150*K150</f>
        <v>4.210284</v>
      </c>
      <c r="X150" s="176" t="n">
        <v>0.10842</v>
      </c>
      <c r="Y150" s="176" t="n">
        <f aca="false">X150*K150</f>
        <v>0.57928806</v>
      </c>
      <c r="Z150" s="176" t="n">
        <v>0</v>
      </c>
      <c r="AA150" s="177" t="n">
        <f aca="false">Z150*K150</f>
        <v>0</v>
      </c>
      <c r="AR150" s="10" t="s">
        <v>139</v>
      </c>
      <c r="AT150" s="10" t="s">
        <v>135</v>
      </c>
      <c r="AU150" s="10" t="s">
        <v>85</v>
      </c>
      <c r="AY150" s="10" t="s">
        <v>134</v>
      </c>
      <c r="BE150" s="178" t="n">
        <f aca="false">IF(U150="základní",N150,0)</f>
        <v>0</v>
      </c>
      <c r="BF150" s="178" t="n">
        <f aca="false">IF(U150="snížená",N150,0)</f>
        <v>0</v>
      </c>
      <c r="BG150" s="178" t="n">
        <f aca="false">IF(U150="zákl. přenesená",N150,0)</f>
        <v>0</v>
      </c>
      <c r="BH150" s="178" t="n">
        <f aca="false">IF(U150="sníž. přenesená",N150,0)</f>
        <v>0</v>
      </c>
      <c r="BI150" s="178" t="n">
        <f aca="false">IF(U150="nulová",N150,0)</f>
        <v>0</v>
      </c>
      <c r="BJ150" s="10" t="s">
        <v>74</v>
      </c>
      <c r="BK150" s="178" t="n">
        <f aca="false">ROUND(L150*K150,2)</f>
        <v>0</v>
      </c>
      <c r="BL150" s="10" t="s">
        <v>139</v>
      </c>
      <c r="BM150" s="10" t="s">
        <v>165</v>
      </c>
    </row>
    <row r="151" s="198" customFormat="true" ht="15" hidden="false" customHeight="true" outlineLevel="0" collapsed="false">
      <c r="B151" s="199"/>
      <c r="C151" s="200"/>
      <c r="D151" s="200"/>
      <c r="E151" s="201"/>
      <c r="F151" s="202" t="s">
        <v>166</v>
      </c>
      <c r="G151" s="202"/>
      <c r="H151" s="202"/>
      <c r="I151" s="202"/>
      <c r="J151" s="200"/>
      <c r="K151" s="201"/>
      <c r="L151" s="200"/>
      <c r="M151" s="200"/>
      <c r="N151" s="200"/>
      <c r="O151" s="200"/>
      <c r="P151" s="200"/>
      <c r="Q151" s="200"/>
      <c r="R151" s="203"/>
      <c r="T151" s="204"/>
      <c r="U151" s="200"/>
      <c r="V151" s="200"/>
      <c r="W151" s="200"/>
      <c r="X151" s="200"/>
      <c r="Y151" s="200"/>
      <c r="Z151" s="200"/>
      <c r="AA151" s="205"/>
      <c r="AT151" s="206" t="s">
        <v>147</v>
      </c>
      <c r="AU151" s="206" t="s">
        <v>85</v>
      </c>
      <c r="AV151" s="198" t="s">
        <v>74</v>
      </c>
      <c r="AW151" s="198" t="s">
        <v>26</v>
      </c>
      <c r="AX151" s="198" t="s">
        <v>68</v>
      </c>
      <c r="AY151" s="206" t="s">
        <v>134</v>
      </c>
    </row>
    <row r="152" s="188" customFormat="true" ht="12" hidden="false" customHeight="true" outlineLevel="0" collapsed="false">
      <c r="B152" s="189"/>
      <c r="C152" s="190"/>
      <c r="D152" s="190"/>
      <c r="E152" s="191"/>
      <c r="F152" s="207" t="s">
        <v>167</v>
      </c>
      <c r="G152" s="207"/>
      <c r="H152" s="207"/>
      <c r="I152" s="207"/>
      <c r="J152" s="190"/>
      <c r="K152" s="193" t="n">
        <v>5.343</v>
      </c>
      <c r="L152" s="190"/>
      <c r="M152" s="190"/>
      <c r="N152" s="190"/>
      <c r="O152" s="190"/>
      <c r="P152" s="190"/>
      <c r="Q152" s="190"/>
      <c r="R152" s="194"/>
      <c r="T152" s="195"/>
      <c r="U152" s="190"/>
      <c r="V152" s="190"/>
      <c r="W152" s="190"/>
      <c r="X152" s="190"/>
      <c r="Y152" s="190"/>
      <c r="Z152" s="190"/>
      <c r="AA152" s="196"/>
      <c r="AT152" s="197" t="s">
        <v>147</v>
      </c>
      <c r="AU152" s="197" t="s">
        <v>85</v>
      </c>
      <c r="AV152" s="188" t="s">
        <v>85</v>
      </c>
      <c r="AW152" s="188" t="s">
        <v>26</v>
      </c>
      <c r="AX152" s="188" t="s">
        <v>74</v>
      </c>
      <c r="AY152" s="197" t="s">
        <v>134</v>
      </c>
    </row>
    <row r="153" s="28" customFormat="true" ht="21.75" hidden="false" customHeight="true" outlineLevel="0" collapsed="false">
      <c r="B153" s="167"/>
      <c r="C153" s="168" t="n">
        <v>7</v>
      </c>
      <c r="D153" s="168" t="s">
        <v>135</v>
      </c>
      <c r="E153" s="169" t="s">
        <v>168</v>
      </c>
      <c r="F153" s="170" t="s">
        <v>169</v>
      </c>
      <c r="G153" s="170"/>
      <c r="H153" s="170"/>
      <c r="I153" s="170"/>
      <c r="J153" s="171" t="s">
        <v>170</v>
      </c>
      <c r="K153" s="172" t="n">
        <v>1</v>
      </c>
      <c r="L153" s="173"/>
      <c r="M153" s="173"/>
      <c r="N153" s="173" t="n">
        <f aca="false">ROUND(L153*K153,2)</f>
        <v>0</v>
      </c>
      <c r="O153" s="173"/>
      <c r="P153" s="173"/>
      <c r="Q153" s="173"/>
      <c r="R153" s="174"/>
      <c r="T153" s="175"/>
      <c r="U153" s="40" t="s">
        <v>33</v>
      </c>
      <c r="V153" s="176" t="n">
        <v>44.4</v>
      </c>
      <c r="W153" s="176" t="n">
        <f aca="false">V153*K153</f>
        <v>44.4</v>
      </c>
      <c r="X153" s="176" t="n">
        <v>0.63375</v>
      </c>
      <c r="Y153" s="176" t="n">
        <f aca="false">X153*K153</f>
        <v>0.63375</v>
      </c>
      <c r="Z153" s="176" t="n">
        <v>0</v>
      </c>
      <c r="AA153" s="177" t="n">
        <f aca="false">Z153*K153</f>
        <v>0</v>
      </c>
      <c r="AD153" s="28" t="s">
        <v>171</v>
      </c>
      <c r="AR153" s="10" t="s">
        <v>139</v>
      </c>
      <c r="AT153" s="10" t="s">
        <v>135</v>
      </c>
      <c r="AU153" s="10" t="s">
        <v>85</v>
      </c>
      <c r="AY153" s="10" t="s">
        <v>134</v>
      </c>
      <c r="BE153" s="178" t="n">
        <f aca="false">IF(U153="základní",N153,0)</f>
        <v>0</v>
      </c>
      <c r="BF153" s="178" t="n">
        <f aca="false">IF(U153="snížená",N153,0)</f>
        <v>0</v>
      </c>
      <c r="BG153" s="178" t="n">
        <f aca="false">IF(U153="zákl. přenesená",N153,0)</f>
        <v>0</v>
      </c>
      <c r="BH153" s="178" t="n">
        <f aca="false">IF(U153="sníž. přenesená",N153,0)</f>
        <v>0</v>
      </c>
      <c r="BI153" s="178" t="n">
        <f aca="false">IF(U153="nulová",N153,0)</f>
        <v>0</v>
      </c>
      <c r="BJ153" s="10" t="s">
        <v>74</v>
      </c>
      <c r="BK153" s="178" t="n">
        <f aca="false">ROUND(L153*K153,2)</f>
        <v>0</v>
      </c>
      <c r="BL153" s="10" t="s">
        <v>139</v>
      </c>
      <c r="BM153" s="10" t="s">
        <v>172</v>
      </c>
    </row>
    <row r="154" customFormat="false" ht="34.5" hidden="false" customHeight="true" outlineLevel="0" collapsed="false">
      <c r="A154" s="28"/>
      <c r="B154" s="167"/>
      <c r="C154" s="168"/>
      <c r="D154" s="168"/>
      <c r="E154" s="169"/>
      <c r="F154" s="202" t="s">
        <v>173</v>
      </c>
      <c r="G154" s="202"/>
      <c r="H154" s="202"/>
      <c r="I154" s="202"/>
      <c r="J154" s="171"/>
      <c r="K154" s="172"/>
      <c r="L154" s="173"/>
      <c r="M154" s="173"/>
      <c r="N154" s="173"/>
      <c r="O154" s="173"/>
      <c r="P154" s="173"/>
      <c r="Q154" s="173"/>
      <c r="R154" s="174"/>
      <c r="T154" s="175"/>
      <c r="U154" s="40"/>
      <c r="V154" s="176"/>
      <c r="W154" s="176"/>
      <c r="X154" s="176"/>
      <c r="Y154" s="176"/>
      <c r="Z154" s="176"/>
      <c r="AA154" s="177"/>
      <c r="AR154" s="10"/>
      <c r="AT154" s="10"/>
      <c r="AU154" s="10"/>
      <c r="AY154" s="10"/>
      <c r="BE154" s="178"/>
      <c r="BF154" s="178"/>
      <c r="BG154" s="178"/>
      <c r="BH154" s="178"/>
      <c r="BI154" s="178"/>
      <c r="BJ154" s="10"/>
      <c r="BK154" s="178"/>
      <c r="BL154" s="10"/>
      <c r="BM154" s="10"/>
    </row>
    <row r="155" customFormat="false" ht="16.5" hidden="false" customHeight="true" outlineLevel="0" collapsed="false">
      <c r="A155" s="28"/>
      <c r="B155" s="167"/>
      <c r="C155" s="168" t="n">
        <v>8</v>
      </c>
      <c r="D155" s="168" t="s">
        <v>135</v>
      </c>
      <c r="E155" s="169" t="s">
        <v>174</v>
      </c>
      <c r="F155" s="170" t="s">
        <v>175</v>
      </c>
      <c r="G155" s="170"/>
      <c r="H155" s="170"/>
      <c r="I155" s="170"/>
      <c r="J155" s="171" t="s">
        <v>170</v>
      </c>
      <c r="K155" s="172" t="n">
        <v>1</v>
      </c>
      <c r="L155" s="173"/>
      <c r="M155" s="173"/>
      <c r="N155" s="173" t="n">
        <f aca="false">ROUND(L155*K155,2)</f>
        <v>0</v>
      </c>
      <c r="O155" s="173"/>
      <c r="P155" s="173"/>
      <c r="Q155" s="173"/>
      <c r="R155" s="174"/>
      <c r="T155" s="175"/>
      <c r="U155" s="40" t="s">
        <v>33</v>
      </c>
      <c r="V155" s="176" t="n">
        <v>44.4</v>
      </c>
      <c r="W155" s="176" t="n">
        <f aca="false">V155*K155</f>
        <v>44.4</v>
      </c>
      <c r="X155" s="176" t="n">
        <v>0.63375</v>
      </c>
      <c r="Y155" s="176" t="n">
        <f aca="false">X155*K155</f>
        <v>0.63375</v>
      </c>
      <c r="Z155" s="176" t="n">
        <v>0</v>
      </c>
      <c r="AA155" s="177" t="n">
        <f aca="false">Z155*K155</f>
        <v>0</v>
      </c>
      <c r="AR155" s="10" t="s">
        <v>139</v>
      </c>
      <c r="AT155" s="10" t="s">
        <v>135</v>
      </c>
      <c r="AU155" s="10" t="s">
        <v>85</v>
      </c>
      <c r="AY155" s="10" t="s">
        <v>134</v>
      </c>
      <c r="BE155" s="178" t="n">
        <f aca="false">IF(U155="základní",N155,0)</f>
        <v>0</v>
      </c>
      <c r="BF155" s="178" t="n">
        <f aca="false">IF(U155="snížená",N155,0)</f>
        <v>0</v>
      </c>
      <c r="BG155" s="178" t="n">
        <f aca="false">IF(U155="zákl. přenesená",N155,0)</f>
        <v>0</v>
      </c>
      <c r="BH155" s="178" t="n">
        <f aca="false">IF(U155="sníž. přenesená",N155,0)</f>
        <v>0</v>
      </c>
      <c r="BI155" s="178" t="n">
        <f aca="false">IF(U155="nulová",N155,0)</f>
        <v>0</v>
      </c>
      <c r="BJ155" s="10" t="s">
        <v>74</v>
      </c>
      <c r="BK155" s="178" t="n">
        <f aca="false">ROUND(L155*K155,2)</f>
        <v>0</v>
      </c>
      <c r="BL155" s="10" t="s">
        <v>139</v>
      </c>
      <c r="BM155" s="10" t="s">
        <v>176</v>
      </c>
    </row>
    <row r="156" customFormat="false" ht="25.5" hidden="false" customHeight="true" outlineLevel="0" collapsed="false">
      <c r="A156" s="28"/>
      <c r="B156" s="167"/>
      <c r="C156" s="168"/>
      <c r="D156" s="168"/>
      <c r="E156" s="169"/>
      <c r="F156" s="202" t="s">
        <v>177</v>
      </c>
      <c r="G156" s="202"/>
      <c r="H156" s="202"/>
      <c r="I156" s="202"/>
      <c r="J156" s="171"/>
      <c r="K156" s="172"/>
      <c r="L156" s="173"/>
      <c r="M156" s="173"/>
      <c r="N156" s="173"/>
      <c r="O156" s="173"/>
      <c r="P156" s="173"/>
      <c r="Q156" s="173"/>
      <c r="R156" s="174"/>
      <c r="T156" s="175"/>
      <c r="U156" s="40"/>
      <c r="V156" s="176"/>
      <c r="W156" s="176"/>
      <c r="X156" s="176"/>
      <c r="Y156" s="176"/>
      <c r="Z156" s="176"/>
      <c r="AA156" s="177"/>
      <c r="AD156" s="0" t="s">
        <v>171</v>
      </c>
      <c r="AR156" s="10"/>
      <c r="AT156" s="10"/>
      <c r="AU156" s="10"/>
      <c r="AY156" s="10"/>
      <c r="BE156" s="178"/>
      <c r="BF156" s="178"/>
      <c r="BG156" s="178"/>
      <c r="BH156" s="178"/>
      <c r="BI156" s="178"/>
      <c r="BJ156" s="10"/>
      <c r="BK156" s="178"/>
      <c r="BL156" s="10"/>
      <c r="BM156" s="10"/>
    </row>
    <row r="157" customFormat="false" ht="38.25" hidden="false" customHeight="true" outlineLevel="0" collapsed="false">
      <c r="A157" s="28"/>
      <c r="B157" s="167"/>
      <c r="C157" s="168" t="n">
        <v>9</v>
      </c>
      <c r="D157" s="168" t="s">
        <v>135</v>
      </c>
      <c r="E157" s="208" t="s">
        <v>178</v>
      </c>
      <c r="F157" s="170" t="s">
        <v>179</v>
      </c>
      <c r="G157" s="170"/>
      <c r="H157" s="170"/>
      <c r="I157" s="170"/>
      <c r="J157" s="171" t="s">
        <v>138</v>
      </c>
      <c r="K157" s="172" t="n">
        <v>44.098</v>
      </c>
      <c r="L157" s="173"/>
      <c r="M157" s="173"/>
      <c r="N157" s="173" t="n">
        <f aca="false">ROUND(L157*K157,2)</f>
        <v>0</v>
      </c>
      <c r="O157" s="173"/>
      <c r="P157" s="173"/>
      <c r="Q157" s="173"/>
      <c r="R157" s="174"/>
      <c r="T157" s="175"/>
      <c r="U157" s="40" t="s">
        <v>33</v>
      </c>
      <c r="V157" s="176" t="n">
        <v>0.707</v>
      </c>
      <c r="W157" s="176" t="n">
        <f aca="false">V157*K157</f>
        <v>31.177286</v>
      </c>
      <c r="X157" s="176" t="n">
        <v>0.3216</v>
      </c>
      <c r="Y157" s="176" t="n">
        <f aca="false">X157*K157</f>
        <v>14.1819168</v>
      </c>
      <c r="Z157" s="176" t="n">
        <v>0</v>
      </c>
      <c r="AA157" s="177" t="n">
        <f aca="false">Z157*K157</f>
        <v>0</v>
      </c>
      <c r="AR157" s="10" t="s">
        <v>139</v>
      </c>
      <c r="AT157" s="10" t="s">
        <v>135</v>
      </c>
      <c r="AU157" s="10" t="s">
        <v>74</v>
      </c>
      <c r="AY157" s="10" t="s">
        <v>134</v>
      </c>
      <c r="BE157" s="178" t="n">
        <f aca="false">IF(U157="základní",N157,0)</f>
        <v>0</v>
      </c>
      <c r="BF157" s="178" t="n">
        <f aca="false">IF(U157="snížená",N157,0)</f>
        <v>0</v>
      </c>
      <c r="BG157" s="178" t="n">
        <f aca="false">IF(U157="zákl. přenesená",N157,0)</f>
        <v>0</v>
      </c>
      <c r="BH157" s="178" t="n">
        <f aca="false">IF(U157="sníž. přenesená",N157,0)</f>
        <v>0</v>
      </c>
      <c r="BI157" s="178" t="n">
        <f aca="false">IF(U157="nulová",N157,0)</f>
        <v>0</v>
      </c>
      <c r="BJ157" s="10" t="s">
        <v>74</v>
      </c>
      <c r="BK157" s="178" t="n">
        <f aca="false">ROUND(L157*K157,2)</f>
        <v>0</v>
      </c>
      <c r="BL157" s="10" t="s">
        <v>139</v>
      </c>
      <c r="BM157" s="10" t="s">
        <v>180</v>
      </c>
    </row>
    <row r="158" s="198" customFormat="true" ht="16.5" hidden="false" customHeight="true" outlineLevel="0" collapsed="false">
      <c r="B158" s="199"/>
      <c r="C158" s="200"/>
      <c r="D158" s="200"/>
      <c r="E158" s="201"/>
      <c r="F158" s="202" t="s">
        <v>181</v>
      </c>
      <c r="G158" s="202"/>
      <c r="H158" s="202"/>
      <c r="I158" s="202"/>
      <c r="J158" s="200"/>
      <c r="K158" s="201"/>
      <c r="L158" s="200"/>
      <c r="M158" s="200"/>
      <c r="N158" s="200"/>
      <c r="O158" s="200"/>
      <c r="P158" s="200"/>
      <c r="Q158" s="200"/>
      <c r="R158" s="203"/>
      <c r="T158" s="204"/>
      <c r="U158" s="200"/>
      <c r="V158" s="200"/>
      <c r="W158" s="200"/>
      <c r="X158" s="200"/>
      <c r="Y158" s="200"/>
      <c r="Z158" s="200"/>
      <c r="AA158" s="205"/>
      <c r="AT158" s="206" t="s">
        <v>147</v>
      </c>
      <c r="AU158" s="206" t="s">
        <v>74</v>
      </c>
      <c r="AV158" s="198" t="s">
        <v>74</v>
      </c>
      <c r="AW158" s="198" t="s">
        <v>26</v>
      </c>
      <c r="AX158" s="198" t="s">
        <v>68</v>
      </c>
      <c r="AY158" s="206" t="s">
        <v>134</v>
      </c>
    </row>
    <row r="159" s="188" customFormat="true" ht="16.5" hidden="false" customHeight="true" outlineLevel="0" collapsed="false">
      <c r="B159" s="189"/>
      <c r="C159" s="190"/>
      <c r="D159" s="190"/>
      <c r="E159" s="191"/>
      <c r="F159" s="207" t="s">
        <v>182</v>
      </c>
      <c r="G159" s="207"/>
      <c r="H159" s="207"/>
      <c r="I159" s="207"/>
      <c r="J159" s="190"/>
      <c r="K159" s="193" t="n">
        <v>44.098</v>
      </c>
      <c r="L159" s="190"/>
      <c r="M159" s="190"/>
      <c r="N159" s="190"/>
      <c r="O159" s="190"/>
      <c r="P159" s="190"/>
      <c r="Q159" s="190"/>
      <c r="R159" s="194"/>
      <c r="T159" s="195"/>
      <c r="U159" s="190"/>
      <c r="V159" s="190"/>
      <c r="W159" s="190"/>
      <c r="X159" s="190"/>
      <c r="Y159" s="190"/>
      <c r="Z159" s="190"/>
      <c r="AA159" s="196"/>
      <c r="AT159" s="197" t="s">
        <v>147</v>
      </c>
      <c r="AU159" s="197" t="s">
        <v>74</v>
      </c>
      <c r="AV159" s="188" t="s">
        <v>85</v>
      </c>
      <c r="AW159" s="188" t="s">
        <v>26</v>
      </c>
      <c r="AX159" s="188" t="s">
        <v>74</v>
      </c>
      <c r="AY159" s="197" t="s">
        <v>134</v>
      </c>
    </row>
    <row r="160" s="153" customFormat="true" ht="15" hidden="false" customHeight="true" outlineLevel="0" collapsed="false">
      <c r="B160" s="154"/>
      <c r="C160" s="155"/>
      <c r="D160" s="165" t="s">
        <v>100</v>
      </c>
      <c r="E160" s="165"/>
      <c r="F160" s="165"/>
      <c r="G160" s="165"/>
      <c r="H160" s="165"/>
      <c r="I160" s="165"/>
      <c r="J160" s="165"/>
      <c r="K160" s="165"/>
      <c r="L160" s="165"/>
      <c r="M160" s="165"/>
      <c r="N160" s="187" t="n">
        <f aca="false">SUM(N161:Q166)</f>
        <v>0</v>
      </c>
      <c r="O160" s="187"/>
      <c r="P160" s="187"/>
      <c r="Q160" s="187"/>
      <c r="R160" s="158"/>
      <c r="T160" s="159"/>
      <c r="U160" s="155"/>
      <c r="V160" s="155"/>
      <c r="W160" s="160" t="n">
        <f aca="false">SUM(W161:W167)</f>
        <v>35.020704</v>
      </c>
      <c r="X160" s="155"/>
      <c r="Y160" s="160" t="n">
        <f aca="false">SUM(Y161:Y167)</f>
        <v>7.43220418</v>
      </c>
      <c r="Z160" s="155"/>
      <c r="AA160" s="161" t="n">
        <f aca="false">SUM(AA161:AA167)</f>
        <v>0</v>
      </c>
      <c r="AR160" s="162" t="s">
        <v>74</v>
      </c>
      <c r="AT160" s="163" t="s">
        <v>67</v>
      </c>
      <c r="AU160" s="163" t="s">
        <v>74</v>
      </c>
      <c r="AY160" s="162" t="s">
        <v>134</v>
      </c>
      <c r="BK160" s="164" t="n">
        <f aca="false">SUM(BK161:BK167)</f>
        <v>0</v>
      </c>
    </row>
    <row r="161" s="28" customFormat="true" ht="18.75" hidden="false" customHeight="true" outlineLevel="0" collapsed="false">
      <c r="B161" s="167"/>
      <c r="C161" s="168" t="n">
        <v>10</v>
      </c>
      <c r="D161" s="168" t="s">
        <v>135</v>
      </c>
      <c r="E161" s="169" t="s">
        <v>183</v>
      </c>
      <c r="F161" s="170" t="s">
        <v>184</v>
      </c>
      <c r="G161" s="170"/>
      <c r="H161" s="170"/>
      <c r="I161" s="170"/>
      <c r="J161" s="171" t="s">
        <v>144</v>
      </c>
      <c r="K161" s="172" t="n">
        <v>3.114</v>
      </c>
      <c r="L161" s="173"/>
      <c r="M161" s="173"/>
      <c r="N161" s="173" t="n">
        <f aca="false">ROUND(L161*K161,2)</f>
        <v>0</v>
      </c>
      <c r="O161" s="173"/>
      <c r="P161" s="173"/>
      <c r="Q161" s="173"/>
      <c r="R161" s="174"/>
      <c r="T161" s="175"/>
      <c r="U161" s="40" t="s">
        <v>33</v>
      </c>
      <c r="V161" s="176" t="n">
        <v>1.448</v>
      </c>
      <c r="W161" s="176" t="n">
        <f aca="false">V161*K161</f>
        <v>4.509072</v>
      </c>
      <c r="X161" s="176" t="n">
        <v>2.25645</v>
      </c>
      <c r="Y161" s="176" t="n">
        <f aca="false">X161*K161</f>
        <v>7.0265853</v>
      </c>
      <c r="Z161" s="176" t="n">
        <v>0</v>
      </c>
      <c r="AA161" s="177" t="n">
        <f aca="false">Z161*K161</f>
        <v>0</v>
      </c>
      <c r="AR161" s="10" t="s">
        <v>139</v>
      </c>
      <c r="AT161" s="10" t="s">
        <v>135</v>
      </c>
      <c r="AU161" s="10" t="s">
        <v>85</v>
      </c>
      <c r="AY161" s="10" t="s">
        <v>134</v>
      </c>
      <c r="BE161" s="178" t="n">
        <f aca="false">IF(U161="základní",N161,0)</f>
        <v>0</v>
      </c>
      <c r="BF161" s="178" t="n">
        <f aca="false">IF(U161="snížená",N161,0)</f>
        <v>0</v>
      </c>
      <c r="BG161" s="178" t="n">
        <f aca="false">IF(U161="zákl. přenesená",N161,0)</f>
        <v>0</v>
      </c>
      <c r="BH161" s="178" t="n">
        <f aca="false">IF(U161="sníž. přenesená",N161,0)</f>
        <v>0</v>
      </c>
      <c r="BI161" s="178" t="n">
        <f aca="false">IF(U161="nulová",N161,0)</f>
        <v>0</v>
      </c>
      <c r="BJ161" s="10" t="s">
        <v>74</v>
      </c>
      <c r="BK161" s="178" t="n">
        <f aca="false">ROUND(L161*K161,2)</f>
        <v>0</v>
      </c>
      <c r="BL161" s="10" t="s">
        <v>139</v>
      </c>
      <c r="BM161" s="10" t="s">
        <v>185</v>
      </c>
    </row>
    <row r="162" s="188" customFormat="true" ht="15.75" hidden="false" customHeight="true" outlineLevel="0" collapsed="false">
      <c r="B162" s="189"/>
      <c r="C162" s="190"/>
      <c r="D162" s="190"/>
      <c r="E162" s="191"/>
      <c r="F162" s="192" t="s">
        <v>186</v>
      </c>
      <c r="G162" s="192"/>
      <c r="H162" s="192"/>
      <c r="I162" s="192"/>
      <c r="J162" s="190"/>
      <c r="K162" s="193" t="n">
        <v>3.114</v>
      </c>
      <c r="L162" s="190"/>
      <c r="M162" s="190"/>
      <c r="N162" s="190"/>
      <c r="O162" s="190"/>
      <c r="P162" s="190"/>
      <c r="Q162" s="190"/>
      <c r="R162" s="194"/>
      <c r="T162" s="195"/>
      <c r="U162" s="190"/>
      <c r="V162" s="190"/>
      <c r="W162" s="190"/>
      <c r="X162" s="190"/>
      <c r="Y162" s="190"/>
      <c r="Z162" s="190"/>
      <c r="AA162" s="196"/>
      <c r="AT162" s="197" t="s">
        <v>147</v>
      </c>
      <c r="AU162" s="197" t="s">
        <v>85</v>
      </c>
      <c r="AV162" s="188" t="s">
        <v>85</v>
      </c>
      <c r="AW162" s="188" t="s">
        <v>26</v>
      </c>
      <c r="AX162" s="188" t="s">
        <v>74</v>
      </c>
      <c r="AY162" s="197" t="s">
        <v>134</v>
      </c>
    </row>
    <row r="163" s="28" customFormat="true" ht="17.25" hidden="false" customHeight="true" outlineLevel="0" collapsed="false">
      <c r="B163" s="167"/>
      <c r="C163" s="168" t="n">
        <v>11</v>
      </c>
      <c r="D163" s="168" t="s">
        <v>135</v>
      </c>
      <c r="E163" s="169" t="s">
        <v>187</v>
      </c>
      <c r="F163" s="170" t="s">
        <v>188</v>
      </c>
      <c r="G163" s="170"/>
      <c r="H163" s="170"/>
      <c r="I163" s="170"/>
      <c r="J163" s="171" t="s">
        <v>138</v>
      </c>
      <c r="K163" s="172" t="n">
        <v>20.76</v>
      </c>
      <c r="L163" s="173"/>
      <c r="M163" s="173"/>
      <c r="N163" s="173" t="n">
        <f aca="false">ROUND(L163*K163,2)</f>
        <v>0</v>
      </c>
      <c r="O163" s="173"/>
      <c r="P163" s="173"/>
      <c r="Q163" s="173"/>
      <c r="R163" s="174"/>
      <c r="T163" s="175"/>
      <c r="U163" s="40" t="s">
        <v>33</v>
      </c>
      <c r="V163" s="176" t="n">
        <v>0.681</v>
      </c>
      <c r="W163" s="176" t="n">
        <f aca="false">V163*K163</f>
        <v>14.13756</v>
      </c>
      <c r="X163" s="176" t="n">
        <v>0.00519</v>
      </c>
      <c r="Y163" s="176" t="n">
        <f aca="false">X163*K163</f>
        <v>0.1077444</v>
      </c>
      <c r="Z163" s="176" t="n">
        <v>0</v>
      </c>
      <c r="AA163" s="177" t="n">
        <f aca="false">Z163*K163</f>
        <v>0</v>
      </c>
      <c r="AR163" s="10" t="s">
        <v>139</v>
      </c>
      <c r="AT163" s="10" t="s">
        <v>135</v>
      </c>
      <c r="AU163" s="10" t="s">
        <v>85</v>
      </c>
      <c r="AY163" s="10" t="s">
        <v>134</v>
      </c>
      <c r="BE163" s="178" t="n">
        <f aca="false">IF(U163="základní",N163,0)</f>
        <v>0</v>
      </c>
      <c r="BF163" s="178" t="n">
        <f aca="false">IF(U163="snížená",N163,0)</f>
        <v>0</v>
      </c>
      <c r="BG163" s="178" t="n">
        <f aca="false">IF(U163="zákl. přenesená",N163,0)</f>
        <v>0</v>
      </c>
      <c r="BH163" s="178" t="n">
        <f aca="false">IF(U163="sníž. přenesená",N163,0)</f>
        <v>0</v>
      </c>
      <c r="BI163" s="178" t="n">
        <f aca="false">IF(U163="nulová",N163,0)</f>
        <v>0</v>
      </c>
      <c r="BJ163" s="10" t="s">
        <v>74</v>
      </c>
      <c r="BK163" s="178" t="n">
        <f aca="false">ROUND(L163*K163,2)</f>
        <v>0</v>
      </c>
      <c r="BL163" s="10" t="s">
        <v>139</v>
      </c>
      <c r="BM163" s="10" t="s">
        <v>189</v>
      </c>
    </row>
    <row r="164" s="188" customFormat="true" ht="15.75" hidden="false" customHeight="true" outlineLevel="0" collapsed="false">
      <c r="B164" s="189"/>
      <c r="C164" s="190"/>
      <c r="D164" s="190"/>
      <c r="E164" s="191"/>
      <c r="F164" s="192" t="s">
        <v>190</v>
      </c>
      <c r="G164" s="192"/>
      <c r="H164" s="192"/>
      <c r="I164" s="192"/>
      <c r="J164" s="190"/>
      <c r="K164" s="193" t="n">
        <v>20.76</v>
      </c>
      <c r="L164" s="190"/>
      <c r="M164" s="190"/>
      <c r="N164" s="190"/>
      <c r="O164" s="190"/>
      <c r="P164" s="190"/>
      <c r="Q164" s="190"/>
      <c r="R164" s="194"/>
      <c r="T164" s="195"/>
      <c r="U164" s="190"/>
      <c r="V164" s="190"/>
      <c r="W164" s="190"/>
      <c r="X164" s="190"/>
      <c r="Y164" s="190"/>
      <c r="Z164" s="190"/>
      <c r="AA164" s="196"/>
      <c r="AT164" s="197" t="s">
        <v>147</v>
      </c>
      <c r="AU164" s="197" t="s">
        <v>85</v>
      </c>
      <c r="AV164" s="188" t="s">
        <v>85</v>
      </c>
      <c r="AW164" s="188" t="s">
        <v>26</v>
      </c>
      <c r="AX164" s="188" t="s">
        <v>74</v>
      </c>
      <c r="AY164" s="197" t="s">
        <v>134</v>
      </c>
    </row>
    <row r="165" s="28" customFormat="true" ht="15.75" hidden="false" customHeight="true" outlineLevel="0" collapsed="false">
      <c r="B165" s="167"/>
      <c r="C165" s="168" t="n">
        <v>12</v>
      </c>
      <c r="D165" s="168" t="s">
        <v>135</v>
      </c>
      <c r="E165" s="169" t="s">
        <v>191</v>
      </c>
      <c r="F165" s="170" t="s">
        <v>192</v>
      </c>
      <c r="G165" s="170"/>
      <c r="H165" s="170"/>
      <c r="I165" s="170"/>
      <c r="J165" s="171" t="s">
        <v>138</v>
      </c>
      <c r="K165" s="172" t="n">
        <v>23.766</v>
      </c>
      <c r="L165" s="173"/>
      <c r="M165" s="173"/>
      <c r="N165" s="173" t="n">
        <f aca="false">ROUND(L165*K165,2)</f>
        <v>0</v>
      </c>
      <c r="O165" s="173"/>
      <c r="P165" s="173"/>
      <c r="Q165" s="173"/>
      <c r="R165" s="174"/>
      <c r="T165" s="175"/>
      <c r="U165" s="40" t="s">
        <v>33</v>
      </c>
      <c r="V165" s="176" t="n">
        <v>0.24</v>
      </c>
      <c r="W165" s="176" t="n">
        <f aca="false">V165*K165</f>
        <v>5.70384</v>
      </c>
      <c r="X165" s="176" t="n">
        <v>0</v>
      </c>
      <c r="Y165" s="176" t="n">
        <f aca="false">X165*K165</f>
        <v>0</v>
      </c>
      <c r="Z165" s="176" t="n">
        <v>0</v>
      </c>
      <c r="AA165" s="177" t="n">
        <f aca="false">Z165*K165</f>
        <v>0</v>
      </c>
      <c r="AR165" s="10" t="s">
        <v>139</v>
      </c>
      <c r="AT165" s="10" t="s">
        <v>135</v>
      </c>
      <c r="AU165" s="10" t="s">
        <v>85</v>
      </c>
      <c r="AY165" s="10" t="s">
        <v>134</v>
      </c>
      <c r="BE165" s="178" t="n">
        <f aca="false">IF(U165="základní",N165,0)</f>
        <v>0</v>
      </c>
      <c r="BF165" s="178" t="n">
        <f aca="false">IF(U165="snížená",N165,0)</f>
        <v>0</v>
      </c>
      <c r="BG165" s="178" t="n">
        <f aca="false">IF(U165="zákl. přenesená",N165,0)</f>
        <v>0</v>
      </c>
      <c r="BH165" s="178" t="n">
        <f aca="false">IF(U165="sníž. přenesená",N165,0)</f>
        <v>0</v>
      </c>
      <c r="BI165" s="178" t="n">
        <f aca="false">IF(U165="nulová",N165,0)</f>
        <v>0</v>
      </c>
      <c r="BJ165" s="10" t="s">
        <v>74</v>
      </c>
      <c r="BK165" s="178" t="n">
        <f aca="false">ROUND(L165*K165,2)</f>
        <v>0</v>
      </c>
      <c r="BL165" s="10" t="s">
        <v>139</v>
      </c>
      <c r="BM165" s="10" t="s">
        <v>193</v>
      </c>
    </row>
    <row r="166" customFormat="false" ht="28.5" hidden="false" customHeight="true" outlineLevel="0" collapsed="false">
      <c r="A166" s="28"/>
      <c r="B166" s="167"/>
      <c r="C166" s="168" t="n">
        <v>13</v>
      </c>
      <c r="D166" s="168" t="s">
        <v>135</v>
      </c>
      <c r="E166" s="169" t="s">
        <v>194</v>
      </c>
      <c r="F166" s="170" t="s">
        <v>195</v>
      </c>
      <c r="G166" s="170"/>
      <c r="H166" s="170"/>
      <c r="I166" s="170"/>
      <c r="J166" s="171" t="s">
        <v>196</v>
      </c>
      <c r="K166" s="172" t="n">
        <v>0.283</v>
      </c>
      <c r="L166" s="173"/>
      <c r="M166" s="173"/>
      <c r="N166" s="173" t="n">
        <f aca="false">ROUND(L166*K166,2)</f>
        <v>0</v>
      </c>
      <c r="O166" s="173"/>
      <c r="P166" s="173"/>
      <c r="Q166" s="173"/>
      <c r="R166" s="174"/>
      <c r="T166" s="175"/>
      <c r="U166" s="40" t="s">
        <v>33</v>
      </c>
      <c r="V166" s="176" t="n">
        <v>37.704</v>
      </c>
      <c r="W166" s="176" t="n">
        <f aca="false">V166*K166</f>
        <v>10.670232</v>
      </c>
      <c r="X166" s="176" t="n">
        <v>1.05256</v>
      </c>
      <c r="Y166" s="176" t="n">
        <f aca="false">X166*K166</f>
        <v>0.29787448</v>
      </c>
      <c r="Z166" s="176" t="n">
        <v>0</v>
      </c>
      <c r="AA166" s="177" t="n">
        <f aca="false">Z166*K166</f>
        <v>0</v>
      </c>
      <c r="AR166" s="10" t="s">
        <v>139</v>
      </c>
      <c r="AT166" s="10" t="s">
        <v>135</v>
      </c>
      <c r="AU166" s="10" t="s">
        <v>85</v>
      </c>
      <c r="AY166" s="10" t="s">
        <v>134</v>
      </c>
      <c r="BE166" s="178" t="n">
        <f aca="false">IF(U166="základní",N166,0)</f>
        <v>0</v>
      </c>
      <c r="BF166" s="178" t="n">
        <f aca="false">IF(U166="snížená",N166,0)</f>
        <v>0</v>
      </c>
      <c r="BG166" s="178" t="n">
        <f aca="false">IF(U166="zákl. přenesená",N166,0)</f>
        <v>0</v>
      </c>
      <c r="BH166" s="178" t="n">
        <f aca="false">IF(U166="sníž. přenesená",N166,0)</f>
        <v>0</v>
      </c>
      <c r="BI166" s="178" t="n">
        <f aca="false">IF(U166="nulová",N166,0)</f>
        <v>0</v>
      </c>
      <c r="BJ166" s="10" t="s">
        <v>74</v>
      </c>
      <c r="BK166" s="178" t="n">
        <f aca="false">ROUND(L166*K166,2)</f>
        <v>0</v>
      </c>
      <c r="BL166" s="10" t="s">
        <v>139</v>
      </c>
      <c r="BM166" s="10" t="s">
        <v>197</v>
      </c>
    </row>
    <row r="167" s="188" customFormat="true" ht="14.25" hidden="false" customHeight="true" outlineLevel="0" collapsed="false">
      <c r="B167" s="189"/>
      <c r="C167" s="190"/>
      <c r="D167" s="190"/>
      <c r="E167" s="191"/>
      <c r="F167" s="192" t="s">
        <v>198</v>
      </c>
      <c r="G167" s="192"/>
      <c r="H167" s="192"/>
      <c r="I167" s="192"/>
      <c r="J167" s="190"/>
      <c r="K167" s="193" t="n">
        <v>0.283</v>
      </c>
      <c r="L167" s="190"/>
      <c r="M167" s="190"/>
      <c r="N167" s="190"/>
      <c r="O167" s="190"/>
      <c r="P167" s="190"/>
      <c r="Q167" s="190"/>
      <c r="R167" s="194"/>
      <c r="T167" s="195"/>
      <c r="U167" s="190"/>
      <c r="V167" s="190"/>
      <c r="W167" s="190"/>
      <c r="X167" s="190"/>
      <c r="Y167" s="190"/>
      <c r="Z167" s="190"/>
      <c r="AA167" s="196"/>
      <c r="AT167" s="197" t="s">
        <v>147</v>
      </c>
      <c r="AU167" s="197" t="s">
        <v>85</v>
      </c>
      <c r="AV167" s="188" t="s">
        <v>85</v>
      </c>
      <c r="AW167" s="188" t="s">
        <v>26</v>
      </c>
      <c r="AX167" s="188" t="s">
        <v>74</v>
      </c>
      <c r="AY167" s="197" t="s">
        <v>134</v>
      </c>
    </row>
    <row r="168" s="153" customFormat="true" ht="15.75" hidden="false" customHeight="true" outlineLevel="0" collapsed="false">
      <c r="B168" s="154"/>
      <c r="C168" s="155"/>
      <c r="D168" s="165" t="s">
        <v>101</v>
      </c>
      <c r="E168" s="165"/>
      <c r="F168" s="165"/>
      <c r="G168" s="165"/>
      <c r="H168" s="165"/>
      <c r="I168" s="165"/>
      <c r="J168" s="165"/>
      <c r="K168" s="165"/>
      <c r="L168" s="165"/>
      <c r="M168" s="165"/>
      <c r="N168" s="166" t="n">
        <f aca="false">SUM(N169:Q225)</f>
        <v>0</v>
      </c>
      <c r="O168" s="166"/>
      <c r="P168" s="166"/>
      <c r="Q168" s="166"/>
      <c r="R168" s="158"/>
      <c r="T168" s="159"/>
      <c r="U168" s="155"/>
      <c r="V168" s="155"/>
      <c r="W168" s="160" t="n">
        <f aca="false">SUM(W169:W220)</f>
        <v>142.8141647159</v>
      </c>
      <c r="X168" s="155"/>
      <c r="Y168" s="160" t="n">
        <f aca="false">SUM(Y169:Y220)</f>
        <v>29.164618013834</v>
      </c>
      <c r="Z168" s="155"/>
      <c r="AA168" s="161" t="n">
        <f aca="false">SUM(AA169:AA220)</f>
        <v>0</v>
      </c>
      <c r="AR168" s="162" t="s">
        <v>74</v>
      </c>
      <c r="AT168" s="163" t="s">
        <v>67</v>
      </c>
      <c r="AU168" s="163" t="s">
        <v>74</v>
      </c>
      <c r="AY168" s="162" t="s">
        <v>134</v>
      </c>
      <c r="BK168" s="164" t="n">
        <f aca="false">SUM(BK169:BK220)</f>
        <v>0</v>
      </c>
    </row>
    <row r="169" s="28" customFormat="true" ht="26.25" hidden="false" customHeight="true" outlineLevel="0" collapsed="false">
      <c r="B169" s="167"/>
      <c r="C169" s="168" t="n">
        <v>14</v>
      </c>
      <c r="D169" s="168" t="s">
        <v>135</v>
      </c>
      <c r="E169" s="169" t="s">
        <v>199</v>
      </c>
      <c r="F169" s="170" t="s">
        <v>200</v>
      </c>
      <c r="G169" s="170"/>
      <c r="H169" s="170"/>
      <c r="I169" s="170"/>
      <c r="J169" s="171" t="s">
        <v>138</v>
      </c>
      <c r="K169" s="172" t="n">
        <v>152.159</v>
      </c>
      <c r="L169" s="173"/>
      <c r="M169" s="173"/>
      <c r="N169" s="173" t="n">
        <f aca="false">ROUND(L169*K169,2)</f>
        <v>0</v>
      </c>
      <c r="O169" s="173"/>
      <c r="P169" s="173"/>
      <c r="Q169" s="173"/>
      <c r="R169" s="174"/>
      <c r="T169" s="175"/>
      <c r="U169" s="40" t="s">
        <v>33</v>
      </c>
      <c r="V169" s="176" t="n">
        <v>0</v>
      </c>
      <c r="W169" s="176" t="n">
        <f aca="false">V169*K169</f>
        <v>0</v>
      </c>
      <c r="X169" s="176" t="n">
        <v>0</v>
      </c>
      <c r="Y169" s="176" t="n">
        <f aca="false">X169*K169</f>
        <v>0</v>
      </c>
      <c r="Z169" s="176" t="n">
        <v>0</v>
      </c>
      <c r="AA169" s="177" t="n">
        <f aca="false">Z169*K169</f>
        <v>0</v>
      </c>
      <c r="AC169" s="178"/>
      <c r="AR169" s="10" t="s">
        <v>139</v>
      </c>
      <c r="AT169" s="10" t="s">
        <v>135</v>
      </c>
      <c r="AU169" s="10" t="s">
        <v>85</v>
      </c>
      <c r="AY169" s="10" t="s">
        <v>134</v>
      </c>
      <c r="BE169" s="178" t="n">
        <f aca="false">IF(U169="základní",N169,0)</f>
        <v>0</v>
      </c>
      <c r="BF169" s="178" t="n">
        <f aca="false">IF(U169="snížená",N169,0)</f>
        <v>0</v>
      </c>
      <c r="BG169" s="178" t="n">
        <f aca="false">IF(U169="zákl. přenesená",N169,0)</f>
        <v>0</v>
      </c>
      <c r="BH169" s="178" t="n">
        <f aca="false">IF(U169="sníž. přenesená",N169,0)</f>
        <v>0</v>
      </c>
      <c r="BI169" s="178" t="n">
        <f aca="false">IF(U169="nulová",N169,0)</f>
        <v>0</v>
      </c>
      <c r="BJ169" s="10" t="s">
        <v>74</v>
      </c>
      <c r="BK169" s="178" t="n">
        <f aca="false">ROUND(L169*K169,2)</f>
        <v>0</v>
      </c>
      <c r="BL169" s="10" t="s">
        <v>139</v>
      </c>
      <c r="BM169" s="10" t="s">
        <v>201</v>
      </c>
    </row>
    <row r="170" s="188" customFormat="true" ht="14.25" hidden="false" customHeight="true" outlineLevel="0" collapsed="false">
      <c r="B170" s="189"/>
      <c r="C170" s="190"/>
      <c r="D170" s="190"/>
      <c r="E170" s="191"/>
      <c r="F170" s="192" t="s">
        <v>202</v>
      </c>
      <c r="G170" s="192"/>
      <c r="H170" s="192"/>
      <c r="I170" s="192"/>
      <c r="J170" s="190"/>
      <c r="K170" s="193" t="n">
        <v>152.159</v>
      </c>
      <c r="L170" s="190"/>
      <c r="M170" s="190"/>
      <c r="N170" s="190"/>
      <c r="O170" s="190"/>
      <c r="P170" s="190"/>
      <c r="Q170" s="190"/>
      <c r="R170" s="194"/>
      <c r="T170" s="195"/>
      <c r="U170" s="190"/>
      <c r="V170" s="190"/>
      <c r="W170" s="190"/>
      <c r="X170" s="190"/>
      <c r="Y170" s="190"/>
      <c r="Z170" s="190"/>
      <c r="AA170" s="196"/>
      <c r="AT170" s="197" t="s">
        <v>147</v>
      </c>
      <c r="AU170" s="197" t="s">
        <v>85</v>
      </c>
      <c r="AV170" s="188" t="s">
        <v>85</v>
      </c>
      <c r="AW170" s="188" t="s">
        <v>26</v>
      </c>
      <c r="AX170" s="188" t="s">
        <v>74</v>
      </c>
      <c r="AY170" s="197" t="s">
        <v>134</v>
      </c>
    </row>
    <row r="171" s="28" customFormat="true" ht="25.5" hidden="false" customHeight="true" outlineLevel="0" collapsed="false">
      <c r="B171" s="167"/>
      <c r="C171" s="168" t="n">
        <v>15</v>
      </c>
      <c r="D171" s="168" t="s">
        <v>135</v>
      </c>
      <c r="E171" s="169" t="s">
        <v>203</v>
      </c>
      <c r="F171" s="170" t="s">
        <v>204</v>
      </c>
      <c r="G171" s="170"/>
      <c r="H171" s="170"/>
      <c r="I171" s="170"/>
      <c r="J171" s="171" t="s">
        <v>138</v>
      </c>
      <c r="K171" s="172" t="n">
        <v>154.974</v>
      </c>
      <c r="L171" s="173"/>
      <c r="M171" s="173"/>
      <c r="N171" s="173" t="n">
        <f aca="false">ROUND(L171*K171,2)</f>
        <v>0</v>
      </c>
      <c r="O171" s="173"/>
      <c r="P171" s="173"/>
      <c r="Q171" s="173"/>
      <c r="R171" s="174"/>
      <c r="T171" s="175"/>
      <c r="U171" s="40" t="s">
        <v>33</v>
      </c>
      <c r="V171" s="176" t="n">
        <v>0</v>
      </c>
      <c r="W171" s="176" t="n">
        <f aca="false">V171*K171</f>
        <v>0</v>
      </c>
      <c r="X171" s="176" t="n">
        <v>0</v>
      </c>
      <c r="Y171" s="176" t="n">
        <f aca="false">X171*K171</f>
        <v>0</v>
      </c>
      <c r="Z171" s="176" t="n">
        <v>0</v>
      </c>
      <c r="AA171" s="177" t="n">
        <f aca="false">Z171*K171</f>
        <v>0</v>
      </c>
      <c r="AR171" s="10" t="s">
        <v>139</v>
      </c>
      <c r="AT171" s="10" t="s">
        <v>135</v>
      </c>
      <c r="AU171" s="10" t="s">
        <v>85</v>
      </c>
      <c r="AY171" s="10" t="s">
        <v>134</v>
      </c>
      <c r="BE171" s="178" t="n">
        <f aca="false">IF(U171="základní",N171,0)</f>
        <v>0</v>
      </c>
      <c r="BF171" s="178" t="n">
        <f aca="false">IF(U171="snížená",N171,0)</f>
        <v>0</v>
      </c>
      <c r="BG171" s="178" t="n">
        <f aca="false">IF(U171="zákl. přenesená",N171,0)</f>
        <v>0</v>
      </c>
      <c r="BH171" s="178" t="n">
        <f aca="false">IF(U171="sníž. přenesená",N171,0)</f>
        <v>0</v>
      </c>
      <c r="BI171" s="178" t="n">
        <f aca="false">IF(U171="nulová",N171,0)</f>
        <v>0</v>
      </c>
      <c r="BJ171" s="10" t="s">
        <v>74</v>
      </c>
      <c r="BK171" s="178" t="n">
        <f aca="false">ROUND(L171*K171,2)</f>
        <v>0</v>
      </c>
      <c r="BL171" s="10" t="s">
        <v>139</v>
      </c>
      <c r="BM171" s="10" t="s">
        <v>205</v>
      </c>
    </row>
    <row r="172" s="198" customFormat="true" ht="15.75" hidden="false" customHeight="true" outlineLevel="0" collapsed="false">
      <c r="B172" s="199"/>
      <c r="C172" s="200"/>
      <c r="D172" s="200"/>
      <c r="E172" s="201"/>
      <c r="F172" s="202" t="s">
        <v>181</v>
      </c>
      <c r="G172" s="202"/>
      <c r="H172" s="202"/>
      <c r="I172" s="202"/>
      <c r="J172" s="200"/>
      <c r="K172" s="201"/>
      <c r="L172" s="200"/>
      <c r="M172" s="200"/>
      <c r="N172" s="200"/>
      <c r="O172" s="200"/>
      <c r="P172" s="200"/>
      <c r="Q172" s="200"/>
      <c r="R172" s="203"/>
      <c r="T172" s="204"/>
      <c r="U172" s="200"/>
      <c r="V172" s="200"/>
      <c r="W172" s="200"/>
      <c r="X172" s="200"/>
      <c r="Y172" s="200"/>
      <c r="Z172" s="200"/>
      <c r="AA172" s="205"/>
      <c r="AT172" s="206" t="s">
        <v>147</v>
      </c>
      <c r="AU172" s="206" t="s">
        <v>85</v>
      </c>
      <c r="AV172" s="198" t="s">
        <v>74</v>
      </c>
      <c r="AW172" s="198" t="s">
        <v>26</v>
      </c>
      <c r="AX172" s="198" t="s">
        <v>68</v>
      </c>
      <c r="AY172" s="206" t="s">
        <v>134</v>
      </c>
    </row>
    <row r="173" s="188" customFormat="true" ht="15.75" hidden="false" customHeight="true" outlineLevel="0" collapsed="false">
      <c r="B173" s="189"/>
      <c r="C173" s="190"/>
      <c r="D173" s="190"/>
      <c r="E173" s="191"/>
      <c r="F173" s="207" t="s">
        <v>206</v>
      </c>
      <c r="G173" s="207"/>
      <c r="H173" s="207"/>
      <c r="I173" s="207"/>
      <c r="J173" s="190"/>
      <c r="K173" s="193" t="n">
        <v>111.177</v>
      </c>
      <c r="L173" s="190"/>
      <c r="M173" s="190"/>
      <c r="N173" s="190"/>
      <c r="O173" s="190"/>
      <c r="P173" s="190"/>
      <c r="Q173" s="190"/>
      <c r="R173" s="194"/>
      <c r="T173" s="195"/>
      <c r="U173" s="190"/>
      <c r="V173" s="190"/>
      <c r="W173" s="190"/>
      <c r="X173" s="190"/>
      <c r="Y173" s="190"/>
      <c r="Z173" s="190"/>
      <c r="AA173" s="196"/>
      <c r="AT173" s="197" t="s">
        <v>147</v>
      </c>
      <c r="AU173" s="197" t="s">
        <v>85</v>
      </c>
      <c r="AV173" s="188" t="s">
        <v>85</v>
      </c>
      <c r="AW173" s="188" t="s">
        <v>26</v>
      </c>
      <c r="AX173" s="188" t="s">
        <v>68</v>
      </c>
      <c r="AY173" s="197" t="s">
        <v>134</v>
      </c>
    </row>
    <row r="174" s="198" customFormat="true" ht="15.75" hidden="false" customHeight="true" outlineLevel="0" collapsed="false">
      <c r="B174" s="199"/>
      <c r="C174" s="200"/>
      <c r="D174" s="200"/>
      <c r="E174" s="201"/>
      <c r="F174" s="209" t="s">
        <v>207</v>
      </c>
      <c r="G174" s="209"/>
      <c r="H174" s="209"/>
      <c r="I174" s="209"/>
      <c r="J174" s="200"/>
      <c r="K174" s="201"/>
      <c r="L174" s="200"/>
      <c r="M174" s="200"/>
      <c r="N174" s="200"/>
      <c r="O174" s="200"/>
      <c r="P174" s="200"/>
      <c r="Q174" s="200"/>
      <c r="R174" s="203"/>
      <c r="T174" s="204"/>
      <c r="U174" s="200"/>
      <c r="V174" s="200"/>
      <c r="W174" s="200"/>
      <c r="X174" s="200"/>
      <c r="Y174" s="200"/>
      <c r="Z174" s="200"/>
      <c r="AA174" s="205"/>
      <c r="AT174" s="206" t="s">
        <v>147</v>
      </c>
      <c r="AU174" s="206" t="s">
        <v>85</v>
      </c>
      <c r="AV174" s="198" t="s">
        <v>74</v>
      </c>
      <c r="AW174" s="198" t="s">
        <v>26</v>
      </c>
      <c r="AX174" s="198" t="s">
        <v>68</v>
      </c>
      <c r="AY174" s="206" t="s">
        <v>134</v>
      </c>
    </row>
    <row r="175" s="188" customFormat="true" ht="15.75" hidden="false" customHeight="true" outlineLevel="0" collapsed="false">
      <c r="B175" s="189"/>
      <c r="C175" s="190"/>
      <c r="D175" s="190"/>
      <c r="E175" s="191"/>
      <c r="F175" s="207" t="s">
        <v>208</v>
      </c>
      <c r="G175" s="207"/>
      <c r="H175" s="207"/>
      <c r="I175" s="207"/>
      <c r="J175" s="190"/>
      <c r="K175" s="193" t="n">
        <v>43.797</v>
      </c>
      <c r="L175" s="190"/>
      <c r="M175" s="190"/>
      <c r="N175" s="190"/>
      <c r="O175" s="190"/>
      <c r="P175" s="190"/>
      <c r="Q175" s="190"/>
      <c r="R175" s="194"/>
      <c r="T175" s="195"/>
      <c r="U175" s="190"/>
      <c r="V175" s="190"/>
      <c r="W175" s="190"/>
      <c r="X175" s="190"/>
      <c r="Y175" s="190"/>
      <c r="Z175" s="190"/>
      <c r="AA175" s="196"/>
      <c r="AT175" s="197" t="s">
        <v>147</v>
      </c>
      <c r="AU175" s="197" t="s">
        <v>85</v>
      </c>
      <c r="AV175" s="188" t="s">
        <v>85</v>
      </c>
      <c r="AW175" s="188" t="s">
        <v>26</v>
      </c>
      <c r="AX175" s="188" t="s">
        <v>68</v>
      </c>
      <c r="AY175" s="197" t="s">
        <v>134</v>
      </c>
    </row>
    <row r="176" s="210" customFormat="true" ht="15.75" hidden="false" customHeight="true" outlineLevel="0" collapsed="false">
      <c r="B176" s="211"/>
      <c r="C176" s="212"/>
      <c r="D176" s="212"/>
      <c r="E176" s="213"/>
      <c r="F176" s="214" t="s">
        <v>209</v>
      </c>
      <c r="G176" s="214"/>
      <c r="H176" s="214"/>
      <c r="I176" s="214"/>
      <c r="J176" s="212"/>
      <c r="K176" s="215" t="n">
        <v>154.974</v>
      </c>
      <c r="L176" s="212"/>
      <c r="M176" s="212"/>
      <c r="N176" s="212"/>
      <c r="O176" s="212"/>
      <c r="P176" s="212"/>
      <c r="Q176" s="212"/>
      <c r="R176" s="216"/>
      <c r="T176" s="217"/>
      <c r="U176" s="212"/>
      <c r="V176" s="212"/>
      <c r="W176" s="212"/>
      <c r="X176" s="212"/>
      <c r="Y176" s="212"/>
      <c r="Z176" s="212"/>
      <c r="AA176" s="218"/>
      <c r="AT176" s="219" t="s">
        <v>147</v>
      </c>
      <c r="AU176" s="219" t="s">
        <v>85</v>
      </c>
      <c r="AV176" s="210" t="s">
        <v>139</v>
      </c>
      <c r="AW176" s="210" t="s">
        <v>26</v>
      </c>
      <c r="AX176" s="210" t="s">
        <v>74</v>
      </c>
      <c r="AY176" s="219" t="s">
        <v>134</v>
      </c>
    </row>
    <row r="177" s="28" customFormat="true" ht="27" hidden="false" customHeight="true" outlineLevel="0" collapsed="false">
      <c r="B177" s="167"/>
      <c r="C177" s="168" t="n">
        <v>16</v>
      </c>
      <c r="D177" s="168" t="s">
        <v>135</v>
      </c>
      <c r="E177" s="208" t="s">
        <v>210</v>
      </c>
      <c r="F177" s="170" t="s">
        <v>211</v>
      </c>
      <c r="G177" s="170"/>
      <c r="H177" s="170"/>
      <c r="I177" s="170"/>
      <c r="J177" s="171" t="s">
        <v>138</v>
      </c>
      <c r="K177" s="172" t="n">
        <v>154.974</v>
      </c>
      <c r="L177" s="173"/>
      <c r="M177" s="173"/>
      <c r="N177" s="173" t="n">
        <f aca="false">ROUND(L177*K177,2)</f>
        <v>0</v>
      </c>
      <c r="O177" s="173"/>
      <c r="P177" s="173"/>
      <c r="Q177" s="173"/>
      <c r="R177" s="174"/>
      <c r="T177" s="175"/>
      <c r="U177" s="40" t="s">
        <v>33</v>
      </c>
      <c r="V177" s="176" t="n">
        <v>0.3</v>
      </c>
      <c r="W177" s="176" t="n">
        <f aca="false">V177*K177</f>
        <v>46.4922</v>
      </c>
      <c r="X177" s="176" t="n">
        <v>0.0132</v>
      </c>
      <c r="Y177" s="176" t="n">
        <f aca="false">X177*K177</f>
        <v>2.0456568</v>
      </c>
      <c r="Z177" s="176" t="n">
        <v>0</v>
      </c>
      <c r="AA177" s="177" t="n">
        <f aca="false">Z177*K177</f>
        <v>0</v>
      </c>
      <c r="AR177" s="10" t="s">
        <v>139</v>
      </c>
      <c r="AT177" s="10" t="s">
        <v>135</v>
      </c>
      <c r="AU177" s="10" t="s">
        <v>85</v>
      </c>
      <c r="AY177" s="10" t="s">
        <v>134</v>
      </c>
      <c r="BE177" s="178" t="n">
        <f aca="false">IF(U177="základní",N177,0)</f>
        <v>0</v>
      </c>
      <c r="BF177" s="178" t="n">
        <f aca="false">IF(U177="snížená",N177,0)</f>
        <v>0</v>
      </c>
      <c r="BG177" s="178" t="n">
        <f aca="false">IF(U177="zákl. přenesená",N177,0)</f>
        <v>0</v>
      </c>
      <c r="BH177" s="178" t="n">
        <f aca="false">IF(U177="sníž. přenesená",N177,0)</f>
        <v>0</v>
      </c>
      <c r="BI177" s="178" t="n">
        <f aca="false">IF(U177="nulová",N177,0)</f>
        <v>0</v>
      </c>
      <c r="BJ177" s="10" t="s">
        <v>74</v>
      </c>
      <c r="BK177" s="178" t="n">
        <f aca="false">ROUND(L177*K177,2)</f>
        <v>0</v>
      </c>
      <c r="BL177" s="10" t="s">
        <v>139</v>
      </c>
      <c r="BM177" s="10" t="s">
        <v>212</v>
      </c>
    </row>
    <row r="178" s="198" customFormat="true" ht="15.75" hidden="false" customHeight="true" outlineLevel="0" collapsed="false">
      <c r="B178" s="199"/>
      <c r="C178" s="200"/>
      <c r="D178" s="200"/>
      <c r="E178" s="201"/>
      <c r="F178" s="202" t="s">
        <v>181</v>
      </c>
      <c r="G178" s="202"/>
      <c r="H178" s="202"/>
      <c r="I178" s="202"/>
      <c r="J178" s="200"/>
      <c r="K178" s="201"/>
      <c r="L178" s="200"/>
      <c r="M178" s="200"/>
      <c r="N178" s="200"/>
      <c r="O178" s="200"/>
      <c r="P178" s="200"/>
      <c r="Q178" s="200"/>
      <c r="R178" s="203"/>
      <c r="T178" s="204"/>
      <c r="U178" s="200"/>
      <c r="V178" s="200"/>
      <c r="W178" s="200"/>
      <c r="X178" s="200"/>
      <c r="Y178" s="200"/>
      <c r="Z178" s="200"/>
      <c r="AA178" s="205"/>
      <c r="AT178" s="206" t="s">
        <v>147</v>
      </c>
      <c r="AU178" s="206" t="s">
        <v>85</v>
      </c>
      <c r="AV178" s="198" t="s">
        <v>74</v>
      </c>
      <c r="AW178" s="198" t="s">
        <v>26</v>
      </c>
      <c r="AX178" s="198" t="s">
        <v>68</v>
      </c>
      <c r="AY178" s="206" t="s">
        <v>134</v>
      </c>
    </row>
    <row r="179" s="188" customFormat="true" ht="15.75" hidden="false" customHeight="true" outlineLevel="0" collapsed="false">
      <c r="B179" s="189"/>
      <c r="C179" s="190"/>
      <c r="D179" s="190"/>
      <c r="E179" s="191"/>
      <c r="F179" s="207" t="s">
        <v>206</v>
      </c>
      <c r="G179" s="207"/>
      <c r="H179" s="207"/>
      <c r="I179" s="207"/>
      <c r="J179" s="190"/>
      <c r="K179" s="193" t="n">
        <v>111.177</v>
      </c>
      <c r="L179" s="190"/>
      <c r="M179" s="190"/>
      <c r="N179" s="190"/>
      <c r="O179" s="190"/>
      <c r="P179" s="190"/>
      <c r="Q179" s="190"/>
      <c r="R179" s="194"/>
      <c r="T179" s="195"/>
      <c r="U179" s="190"/>
      <c r="V179" s="190"/>
      <c r="W179" s="190"/>
      <c r="X179" s="190"/>
      <c r="Y179" s="190"/>
      <c r="Z179" s="190"/>
      <c r="AA179" s="196"/>
      <c r="AT179" s="197" t="s">
        <v>147</v>
      </c>
      <c r="AU179" s="197" t="s">
        <v>85</v>
      </c>
      <c r="AV179" s="188" t="s">
        <v>85</v>
      </c>
      <c r="AW179" s="188" t="s">
        <v>26</v>
      </c>
      <c r="AX179" s="188" t="s">
        <v>68</v>
      </c>
      <c r="AY179" s="197" t="s">
        <v>134</v>
      </c>
    </row>
    <row r="180" s="198" customFormat="true" ht="15.75" hidden="false" customHeight="true" outlineLevel="0" collapsed="false">
      <c r="B180" s="199"/>
      <c r="C180" s="200"/>
      <c r="D180" s="200"/>
      <c r="E180" s="201"/>
      <c r="F180" s="209" t="s">
        <v>207</v>
      </c>
      <c r="G180" s="209"/>
      <c r="H180" s="209"/>
      <c r="I180" s="209"/>
      <c r="J180" s="200"/>
      <c r="K180" s="201"/>
      <c r="L180" s="200"/>
      <c r="M180" s="200"/>
      <c r="N180" s="200"/>
      <c r="O180" s="200"/>
      <c r="P180" s="200"/>
      <c r="Q180" s="200"/>
      <c r="R180" s="203"/>
      <c r="T180" s="204"/>
      <c r="U180" s="200"/>
      <c r="V180" s="200"/>
      <c r="W180" s="200"/>
      <c r="X180" s="200"/>
      <c r="Y180" s="200"/>
      <c r="Z180" s="200"/>
      <c r="AA180" s="205"/>
      <c r="AT180" s="206" t="s">
        <v>147</v>
      </c>
      <c r="AU180" s="206" t="s">
        <v>85</v>
      </c>
      <c r="AV180" s="198" t="s">
        <v>74</v>
      </c>
      <c r="AW180" s="198" t="s">
        <v>26</v>
      </c>
      <c r="AX180" s="198" t="s">
        <v>68</v>
      </c>
      <c r="AY180" s="206" t="s">
        <v>134</v>
      </c>
    </row>
    <row r="181" s="188" customFormat="true" ht="15.75" hidden="false" customHeight="true" outlineLevel="0" collapsed="false">
      <c r="B181" s="189"/>
      <c r="C181" s="190"/>
      <c r="D181" s="190"/>
      <c r="E181" s="191"/>
      <c r="F181" s="207" t="s">
        <v>208</v>
      </c>
      <c r="G181" s="207"/>
      <c r="H181" s="207"/>
      <c r="I181" s="207"/>
      <c r="J181" s="190"/>
      <c r="K181" s="193" t="n">
        <v>43.797</v>
      </c>
      <c r="L181" s="190"/>
      <c r="M181" s="190"/>
      <c r="N181" s="190"/>
      <c r="O181" s="190"/>
      <c r="P181" s="190"/>
      <c r="Q181" s="190"/>
      <c r="R181" s="194"/>
      <c r="T181" s="195"/>
      <c r="U181" s="190"/>
      <c r="V181" s="190"/>
      <c r="W181" s="190"/>
      <c r="X181" s="190"/>
      <c r="Y181" s="190"/>
      <c r="Z181" s="190"/>
      <c r="AA181" s="196"/>
      <c r="AT181" s="197" t="s">
        <v>147</v>
      </c>
      <c r="AU181" s="197" t="s">
        <v>85</v>
      </c>
      <c r="AV181" s="188" t="s">
        <v>85</v>
      </c>
      <c r="AW181" s="188" t="s">
        <v>26</v>
      </c>
      <c r="AX181" s="188" t="s">
        <v>68</v>
      </c>
      <c r="AY181" s="197" t="s">
        <v>134</v>
      </c>
    </row>
    <row r="182" s="210" customFormat="true" ht="15.75" hidden="false" customHeight="true" outlineLevel="0" collapsed="false">
      <c r="B182" s="211"/>
      <c r="C182" s="212"/>
      <c r="D182" s="212"/>
      <c r="E182" s="213"/>
      <c r="F182" s="214" t="s">
        <v>209</v>
      </c>
      <c r="G182" s="214"/>
      <c r="H182" s="214"/>
      <c r="I182" s="214"/>
      <c r="J182" s="212"/>
      <c r="K182" s="215" t="n">
        <v>154.974</v>
      </c>
      <c r="L182" s="212"/>
      <c r="M182" s="212"/>
      <c r="N182" s="212"/>
      <c r="O182" s="212"/>
      <c r="P182" s="212"/>
      <c r="Q182" s="212"/>
      <c r="R182" s="216"/>
      <c r="T182" s="217"/>
      <c r="U182" s="212"/>
      <c r="V182" s="212"/>
      <c r="W182" s="212"/>
      <c r="X182" s="212"/>
      <c r="Y182" s="212"/>
      <c r="Z182" s="212"/>
      <c r="AA182" s="218"/>
      <c r="AT182" s="219" t="s">
        <v>147</v>
      </c>
      <c r="AU182" s="219" t="s">
        <v>85</v>
      </c>
      <c r="AV182" s="210" t="s">
        <v>139</v>
      </c>
      <c r="AW182" s="210" t="s">
        <v>26</v>
      </c>
      <c r="AX182" s="210" t="s">
        <v>74</v>
      </c>
      <c r="AY182" s="219" t="s">
        <v>134</v>
      </c>
    </row>
    <row r="183" s="28" customFormat="true" ht="27" hidden="false" customHeight="true" outlineLevel="0" collapsed="false">
      <c r="B183" s="167"/>
      <c r="C183" s="168" t="n">
        <v>17</v>
      </c>
      <c r="D183" s="168" t="s">
        <v>135</v>
      </c>
      <c r="E183" s="169" t="s">
        <v>213</v>
      </c>
      <c r="F183" s="170" t="s">
        <v>214</v>
      </c>
      <c r="G183" s="170"/>
      <c r="H183" s="170"/>
      <c r="I183" s="170"/>
      <c r="J183" s="171" t="s">
        <v>138</v>
      </c>
      <c r="K183" s="172" t="n">
        <v>96.59</v>
      </c>
      <c r="L183" s="173"/>
      <c r="M183" s="173"/>
      <c r="N183" s="173" t="n">
        <f aca="false">ROUND(L183*K183,2)</f>
        <v>0</v>
      </c>
      <c r="O183" s="173"/>
      <c r="P183" s="173"/>
      <c r="Q183" s="173"/>
      <c r="R183" s="174"/>
      <c r="T183" s="175"/>
      <c r="U183" s="40" t="s">
        <v>33</v>
      </c>
      <c r="V183" s="176" t="n">
        <v>0</v>
      </c>
      <c r="W183" s="176" t="n">
        <f aca="false">V183*K183</f>
        <v>0</v>
      </c>
      <c r="X183" s="176" t="n">
        <v>0</v>
      </c>
      <c r="Y183" s="176" t="n">
        <f aca="false">X183*K183</f>
        <v>0</v>
      </c>
      <c r="Z183" s="176" t="n">
        <v>0</v>
      </c>
      <c r="AA183" s="177" t="n">
        <f aca="false">Z183*K183</f>
        <v>0</v>
      </c>
      <c r="AR183" s="10" t="s">
        <v>139</v>
      </c>
      <c r="AT183" s="10" t="s">
        <v>135</v>
      </c>
      <c r="AU183" s="10" t="s">
        <v>85</v>
      </c>
      <c r="AY183" s="10" t="s">
        <v>134</v>
      </c>
      <c r="BE183" s="178" t="n">
        <f aca="false">IF(U183="základní",N183,0)</f>
        <v>0</v>
      </c>
      <c r="BF183" s="178" t="n">
        <f aca="false">IF(U183="snížená",N183,0)</f>
        <v>0</v>
      </c>
      <c r="BG183" s="178" t="n">
        <f aca="false">IF(U183="zákl. přenesená",N183,0)</f>
        <v>0</v>
      </c>
      <c r="BH183" s="178" t="n">
        <f aca="false">IF(U183="sníž. přenesená",N183,0)</f>
        <v>0</v>
      </c>
      <c r="BI183" s="178" t="n">
        <f aca="false">IF(U183="nulová",N183,0)</f>
        <v>0</v>
      </c>
      <c r="BJ183" s="10" t="s">
        <v>74</v>
      </c>
      <c r="BK183" s="178" t="n">
        <f aca="false">ROUND(L183*K183,2)</f>
        <v>0</v>
      </c>
      <c r="BL183" s="10" t="s">
        <v>139</v>
      </c>
      <c r="BM183" s="10" t="s">
        <v>215</v>
      </c>
    </row>
    <row r="184" s="28" customFormat="true" ht="24" hidden="false" customHeight="true" outlineLevel="0" collapsed="false">
      <c r="B184" s="167"/>
      <c r="C184" s="168" t="n">
        <v>18</v>
      </c>
      <c r="D184" s="168" t="s">
        <v>135</v>
      </c>
      <c r="E184" s="169" t="s">
        <v>216</v>
      </c>
      <c r="F184" s="170" t="s">
        <v>217</v>
      </c>
      <c r="G184" s="170"/>
      <c r="H184" s="170"/>
      <c r="I184" s="170"/>
      <c r="J184" s="171" t="s">
        <v>138</v>
      </c>
      <c r="K184" s="172" t="n">
        <v>96.59</v>
      </c>
      <c r="L184" s="173"/>
      <c r="M184" s="173"/>
      <c r="N184" s="173" t="n">
        <f aca="false">ROUND(L184*K184,2)</f>
        <v>0</v>
      </c>
      <c r="O184" s="173"/>
      <c r="P184" s="173"/>
      <c r="Q184" s="173"/>
      <c r="R184" s="174"/>
      <c r="T184" s="175"/>
      <c r="U184" s="40" t="s">
        <v>33</v>
      </c>
      <c r="V184" s="176" t="n">
        <v>0</v>
      </c>
      <c r="W184" s="176" t="n">
        <f aca="false">V184*K184</f>
        <v>0</v>
      </c>
      <c r="X184" s="176" t="n">
        <v>0</v>
      </c>
      <c r="Y184" s="176" t="n">
        <f aca="false">X184*K184</f>
        <v>0</v>
      </c>
      <c r="Z184" s="176" t="n">
        <v>0</v>
      </c>
      <c r="AA184" s="177" t="n">
        <f aca="false">Z184*K184</f>
        <v>0</v>
      </c>
      <c r="AR184" s="10" t="s">
        <v>139</v>
      </c>
      <c r="AT184" s="10" t="s">
        <v>135</v>
      </c>
      <c r="AU184" s="10" t="s">
        <v>85</v>
      </c>
      <c r="AY184" s="10" t="s">
        <v>134</v>
      </c>
      <c r="BE184" s="178" t="n">
        <f aca="false">IF(U184="základní",N184,0)</f>
        <v>0</v>
      </c>
      <c r="BF184" s="178" t="n">
        <f aca="false">IF(U184="snížená",N184,0)</f>
        <v>0</v>
      </c>
      <c r="BG184" s="178" t="n">
        <f aca="false">IF(U184="zákl. přenesená",N184,0)</f>
        <v>0</v>
      </c>
      <c r="BH184" s="178" t="n">
        <f aca="false">IF(U184="sníž. přenesená",N184,0)</f>
        <v>0</v>
      </c>
      <c r="BI184" s="178" t="n">
        <f aca="false">IF(U184="nulová",N184,0)</f>
        <v>0</v>
      </c>
      <c r="BJ184" s="10" t="s">
        <v>74</v>
      </c>
      <c r="BK184" s="178" t="n">
        <f aca="false">ROUND(L184*K184,2)</f>
        <v>0</v>
      </c>
      <c r="BL184" s="10" t="s">
        <v>139</v>
      </c>
      <c r="BM184" s="10" t="s">
        <v>218</v>
      </c>
    </row>
    <row r="185" s="28" customFormat="true" ht="27" hidden="false" customHeight="true" outlineLevel="0" collapsed="false">
      <c r="B185" s="167"/>
      <c r="C185" s="168" t="n">
        <v>19</v>
      </c>
      <c r="D185" s="168" t="s">
        <v>135</v>
      </c>
      <c r="E185" s="169" t="s">
        <v>219</v>
      </c>
      <c r="F185" s="170" t="s">
        <v>220</v>
      </c>
      <c r="G185" s="170"/>
      <c r="H185" s="170"/>
      <c r="I185" s="170"/>
      <c r="J185" s="171" t="s">
        <v>221</v>
      </c>
      <c r="K185" s="172" t="n">
        <v>19</v>
      </c>
      <c r="L185" s="173"/>
      <c r="M185" s="173"/>
      <c r="N185" s="173" t="n">
        <f aca="false">ROUND(L185*K185,2)</f>
        <v>0</v>
      </c>
      <c r="O185" s="173"/>
      <c r="P185" s="173"/>
      <c r="Q185" s="173"/>
      <c r="R185" s="174"/>
      <c r="T185" s="175"/>
      <c r="U185" s="40" t="s">
        <v>33</v>
      </c>
      <c r="V185" s="176" t="n">
        <v>0</v>
      </c>
      <c r="W185" s="176" t="n">
        <f aca="false">V185*K185</f>
        <v>0</v>
      </c>
      <c r="X185" s="176" t="n">
        <v>0</v>
      </c>
      <c r="Y185" s="176" t="n">
        <f aca="false">X185*K185</f>
        <v>0</v>
      </c>
      <c r="Z185" s="176" t="n">
        <v>0</v>
      </c>
      <c r="AA185" s="177" t="n">
        <f aca="false">Z185*K185</f>
        <v>0</v>
      </c>
      <c r="AR185" s="10" t="s">
        <v>139</v>
      </c>
      <c r="AT185" s="10" t="s">
        <v>135</v>
      </c>
      <c r="AU185" s="10" t="s">
        <v>85</v>
      </c>
      <c r="AY185" s="10" t="s">
        <v>134</v>
      </c>
      <c r="BE185" s="178" t="n">
        <f aca="false">IF(U185="základní",N185,0)</f>
        <v>0</v>
      </c>
      <c r="BF185" s="178" t="n">
        <f aca="false">IF(U185="snížená",N185,0)</f>
        <v>0</v>
      </c>
      <c r="BG185" s="178" t="n">
        <f aca="false">IF(U185="zákl. přenesená",N185,0)</f>
        <v>0</v>
      </c>
      <c r="BH185" s="178" t="n">
        <f aca="false">IF(U185="sníž. přenesená",N185,0)</f>
        <v>0</v>
      </c>
      <c r="BI185" s="178" t="n">
        <f aca="false">IF(U185="nulová",N185,0)</f>
        <v>0</v>
      </c>
      <c r="BJ185" s="10" t="s">
        <v>74</v>
      </c>
      <c r="BK185" s="178" t="n">
        <f aca="false">ROUND(L185*K185,2)</f>
        <v>0</v>
      </c>
      <c r="BL185" s="10" t="s">
        <v>139</v>
      </c>
      <c r="BM185" s="10" t="s">
        <v>222</v>
      </c>
    </row>
    <row r="186" s="198" customFormat="true" ht="15.75" hidden="false" customHeight="true" outlineLevel="0" collapsed="false">
      <c r="B186" s="199"/>
      <c r="C186" s="200"/>
      <c r="D186" s="200"/>
      <c r="E186" s="201"/>
      <c r="F186" s="202" t="s">
        <v>223</v>
      </c>
      <c r="G186" s="202"/>
      <c r="H186" s="202"/>
      <c r="I186" s="202"/>
      <c r="J186" s="200"/>
      <c r="K186" s="201"/>
      <c r="L186" s="200"/>
      <c r="M186" s="200"/>
      <c r="N186" s="200"/>
      <c r="O186" s="200"/>
      <c r="P186" s="200"/>
      <c r="Q186" s="200"/>
      <c r="R186" s="203"/>
      <c r="T186" s="204"/>
      <c r="U186" s="200"/>
      <c r="V186" s="200"/>
      <c r="W186" s="200"/>
      <c r="X186" s="200"/>
      <c r="Y186" s="200"/>
      <c r="Z186" s="200"/>
      <c r="AA186" s="205"/>
      <c r="AT186" s="206" t="s">
        <v>147</v>
      </c>
      <c r="AU186" s="206" t="s">
        <v>85</v>
      </c>
      <c r="AV186" s="198" t="s">
        <v>74</v>
      </c>
      <c r="AW186" s="198" t="s">
        <v>26</v>
      </c>
      <c r="AX186" s="198" t="s">
        <v>68</v>
      </c>
      <c r="AY186" s="206" t="s">
        <v>134</v>
      </c>
    </row>
    <row r="187" s="188" customFormat="true" ht="12" hidden="false" customHeight="true" outlineLevel="0" collapsed="false">
      <c r="B187" s="189"/>
      <c r="C187" s="190"/>
      <c r="D187" s="190"/>
      <c r="E187" s="191"/>
      <c r="F187" s="207" t="s">
        <v>224</v>
      </c>
      <c r="G187" s="207"/>
      <c r="H187" s="207"/>
      <c r="I187" s="207"/>
      <c r="J187" s="190"/>
      <c r="K187" s="193" t="n">
        <v>19</v>
      </c>
      <c r="L187" s="190"/>
      <c r="M187" s="190"/>
      <c r="N187" s="190"/>
      <c r="O187" s="190"/>
      <c r="P187" s="190"/>
      <c r="Q187" s="190"/>
      <c r="R187" s="194"/>
      <c r="T187" s="195"/>
      <c r="U187" s="190"/>
      <c r="V187" s="190"/>
      <c r="W187" s="190"/>
      <c r="X187" s="190"/>
      <c r="Y187" s="190"/>
      <c r="Z187" s="190"/>
      <c r="AA187" s="196"/>
      <c r="AT187" s="197" t="s">
        <v>147</v>
      </c>
      <c r="AU187" s="197" t="s">
        <v>85</v>
      </c>
      <c r="AV187" s="188" t="s">
        <v>85</v>
      </c>
      <c r="AW187" s="188" t="s">
        <v>26</v>
      </c>
      <c r="AX187" s="188" t="s">
        <v>74</v>
      </c>
      <c r="AY187" s="197" t="s">
        <v>134</v>
      </c>
    </row>
    <row r="188" s="28" customFormat="true" ht="15.75" hidden="false" customHeight="true" outlineLevel="0" collapsed="false">
      <c r="B188" s="167"/>
      <c r="C188" s="220" t="n">
        <v>20</v>
      </c>
      <c r="D188" s="220" t="s">
        <v>225</v>
      </c>
      <c r="E188" s="221" t="s">
        <v>226</v>
      </c>
      <c r="F188" s="222" t="s">
        <v>227</v>
      </c>
      <c r="G188" s="222"/>
      <c r="H188" s="222"/>
      <c r="I188" s="222"/>
      <c r="J188" s="223" t="s">
        <v>221</v>
      </c>
      <c r="K188" s="224" t="n">
        <v>19</v>
      </c>
      <c r="L188" s="225"/>
      <c r="M188" s="225"/>
      <c r="N188" s="225" t="n">
        <f aca="false">ROUND(L188*K188,2)</f>
        <v>0</v>
      </c>
      <c r="O188" s="225"/>
      <c r="P188" s="225"/>
      <c r="Q188" s="225"/>
      <c r="R188" s="174"/>
      <c r="T188" s="175"/>
      <c r="U188" s="40" t="s">
        <v>33</v>
      </c>
      <c r="V188" s="176" t="n">
        <v>0</v>
      </c>
      <c r="W188" s="176" t="n">
        <f aca="false">V188*K188</f>
        <v>0</v>
      </c>
      <c r="X188" s="176" t="n">
        <v>0</v>
      </c>
      <c r="Y188" s="176" t="n">
        <f aca="false">X188*K188</f>
        <v>0</v>
      </c>
      <c r="Z188" s="176" t="n">
        <v>0</v>
      </c>
      <c r="AA188" s="177" t="n">
        <f aca="false">Z188*K188</f>
        <v>0</v>
      </c>
      <c r="AR188" s="10" t="s">
        <v>228</v>
      </c>
      <c r="AT188" s="10" t="s">
        <v>225</v>
      </c>
      <c r="AU188" s="10" t="s">
        <v>85</v>
      </c>
      <c r="AY188" s="10" t="s">
        <v>134</v>
      </c>
      <c r="BE188" s="178" t="n">
        <f aca="false">IF(U188="základní",N188,0)</f>
        <v>0</v>
      </c>
      <c r="BF188" s="178" t="n">
        <f aca="false">IF(U188="snížená",N188,0)</f>
        <v>0</v>
      </c>
      <c r="BG188" s="178" t="n">
        <f aca="false">IF(U188="zákl. přenesená",N188,0)</f>
        <v>0</v>
      </c>
      <c r="BH188" s="178" t="n">
        <f aca="false">IF(U188="sníž. přenesená",N188,0)</f>
        <v>0</v>
      </c>
      <c r="BI188" s="178" t="n">
        <f aca="false">IF(U188="nulová",N188,0)</f>
        <v>0</v>
      </c>
      <c r="BJ188" s="10" t="s">
        <v>74</v>
      </c>
      <c r="BK188" s="178" t="n">
        <f aca="false">ROUND(L188*K188,2)</f>
        <v>0</v>
      </c>
      <c r="BL188" s="10" t="s">
        <v>139</v>
      </c>
      <c r="BM188" s="10" t="s">
        <v>229</v>
      </c>
    </row>
    <row r="189" customFormat="false" ht="26.25" hidden="false" customHeight="true" outlineLevel="0" collapsed="false">
      <c r="A189" s="28"/>
      <c r="B189" s="167"/>
      <c r="C189" s="168" t="n">
        <v>21</v>
      </c>
      <c r="D189" s="168" t="s">
        <v>135</v>
      </c>
      <c r="E189" s="169" t="s">
        <v>230</v>
      </c>
      <c r="F189" s="170" t="s">
        <v>231</v>
      </c>
      <c r="G189" s="170"/>
      <c r="H189" s="170"/>
      <c r="I189" s="170"/>
      <c r="J189" s="171" t="s">
        <v>221</v>
      </c>
      <c r="K189" s="172" t="n">
        <v>19</v>
      </c>
      <c r="L189" s="173"/>
      <c r="M189" s="173"/>
      <c r="N189" s="173" t="n">
        <f aca="false">ROUND(L189*K189,2)</f>
        <v>0</v>
      </c>
      <c r="O189" s="173"/>
      <c r="P189" s="173"/>
      <c r="Q189" s="173"/>
      <c r="R189" s="174"/>
      <c r="T189" s="175"/>
      <c r="U189" s="40" t="s">
        <v>33</v>
      </c>
      <c r="V189" s="176" t="n">
        <v>0</v>
      </c>
      <c r="W189" s="176" t="n">
        <f aca="false">V189*K189</f>
        <v>0</v>
      </c>
      <c r="X189" s="176" t="n">
        <v>0</v>
      </c>
      <c r="Y189" s="176" t="n">
        <f aca="false">X189*K189</f>
        <v>0</v>
      </c>
      <c r="Z189" s="176" t="n">
        <v>0</v>
      </c>
      <c r="AA189" s="177" t="n">
        <f aca="false">Z189*K189</f>
        <v>0</v>
      </c>
      <c r="AR189" s="10" t="s">
        <v>139</v>
      </c>
      <c r="AT189" s="10" t="s">
        <v>135</v>
      </c>
      <c r="AU189" s="10" t="s">
        <v>85</v>
      </c>
      <c r="AY189" s="10" t="s">
        <v>134</v>
      </c>
      <c r="BE189" s="178" t="n">
        <f aca="false">IF(U189="základní",N189,0)</f>
        <v>0</v>
      </c>
      <c r="BF189" s="178" t="n">
        <f aca="false">IF(U189="snížená",N189,0)</f>
        <v>0</v>
      </c>
      <c r="BG189" s="178" t="n">
        <f aca="false">IF(U189="zákl. přenesená",N189,0)</f>
        <v>0</v>
      </c>
      <c r="BH189" s="178" t="n">
        <f aca="false">IF(U189="sníž. přenesená",N189,0)</f>
        <v>0</v>
      </c>
      <c r="BI189" s="178" t="n">
        <f aca="false">IF(U189="nulová",N189,0)</f>
        <v>0</v>
      </c>
      <c r="BJ189" s="10" t="s">
        <v>74</v>
      </c>
      <c r="BK189" s="178" t="n">
        <f aca="false">ROUND(L189*K189,2)</f>
        <v>0</v>
      </c>
      <c r="BL189" s="10" t="s">
        <v>139</v>
      </c>
      <c r="BM189" s="10" t="s">
        <v>232</v>
      </c>
    </row>
    <row r="190" customFormat="false" ht="27" hidden="false" customHeight="true" outlineLevel="0" collapsed="false">
      <c r="A190" s="28"/>
      <c r="B190" s="167"/>
      <c r="C190" s="220" t="n">
        <v>22</v>
      </c>
      <c r="D190" s="220" t="s">
        <v>225</v>
      </c>
      <c r="E190" s="221" t="s">
        <v>233</v>
      </c>
      <c r="F190" s="222" t="s">
        <v>234</v>
      </c>
      <c r="G190" s="222"/>
      <c r="H190" s="222"/>
      <c r="I190" s="222"/>
      <c r="J190" s="223" t="s">
        <v>221</v>
      </c>
      <c r="K190" s="224" t="n">
        <v>19</v>
      </c>
      <c r="L190" s="225"/>
      <c r="M190" s="225"/>
      <c r="N190" s="225" t="n">
        <f aca="false">ROUND(L190*K190,2)</f>
        <v>0</v>
      </c>
      <c r="O190" s="225"/>
      <c r="P190" s="225"/>
      <c r="Q190" s="225"/>
      <c r="R190" s="174"/>
      <c r="T190" s="175"/>
      <c r="U190" s="40" t="s">
        <v>33</v>
      </c>
      <c r="V190" s="176" t="n">
        <v>0</v>
      </c>
      <c r="W190" s="176" t="n">
        <f aca="false">V190*K190</f>
        <v>0</v>
      </c>
      <c r="X190" s="176" t="n">
        <v>0</v>
      </c>
      <c r="Y190" s="176" t="n">
        <f aca="false">X190*K190</f>
        <v>0</v>
      </c>
      <c r="Z190" s="176" t="n">
        <v>0</v>
      </c>
      <c r="AA190" s="177" t="n">
        <f aca="false">Z190*K190</f>
        <v>0</v>
      </c>
      <c r="AR190" s="10" t="s">
        <v>228</v>
      </c>
      <c r="AT190" s="10" t="s">
        <v>225</v>
      </c>
      <c r="AU190" s="10" t="s">
        <v>85</v>
      </c>
      <c r="AY190" s="10" t="s">
        <v>134</v>
      </c>
      <c r="BE190" s="178" t="n">
        <f aca="false">IF(U190="základní",N190,0)</f>
        <v>0</v>
      </c>
      <c r="BF190" s="178" t="n">
        <f aca="false">IF(U190="snížená",N190,0)</f>
        <v>0</v>
      </c>
      <c r="BG190" s="178" t="n">
        <f aca="false">IF(U190="zákl. přenesená",N190,0)</f>
        <v>0</v>
      </c>
      <c r="BH190" s="178" t="n">
        <f aca="false">IF(U190="sníž. přenesená",N190,0)</f>
        <v>0</v>
      </c>
      <c r="BI190" s="178" t="n">
        <f aca="false">IF(U190="nulová",N190,0)</f>
        <v>0</v>
      </c>
      <c r="BJ190" s="10" t="s">
        <v>74</v>
      </c>
      <c r="BK190" s="178" t="n">
        <f aca="false">ROUND(L190*K190,2)</f>
        <v>0</v>
      </c>
      <c r="BL190" s="10" t="s">
        <v>139</v>
      </c>
      <c r="BM190" s="10" t="s">
        <v>235</v>
      </c>
    </row>
    <row r="191" customFormat="false" ht="25.5" hidden="false" customHeight="true" outlineLevel="0" collapsed="false">
      <c r="A191" s="28"/>
      <c r="B191" s="167"/>
      <c r="C191" s="168" t="n">
        <v>23</v>
      </c>
      <c r="D191" s="168" t="s">
        <v>135</v>
      </c>
      <c r="E191" s="169" t="s">
        <v>236</v>
      </c>
      <c r="F191" s="170" t="s">
        <v>237</v>
      </c>
      <c r="G191" s="170"/>
      <c r="H191" s="170"/>
      <c r="I191" s="170"/>
      <c r="J191" s="171" t="s">
        <v>138</v>
      </c>
      <c r="K191" s="172" t="n">
        <v>96.592</v>
      </c>
      <c r="L191" s="173"/>
      <c r="M191" s="173"/>
      <c r="N191" s="173" t="n">
        <f aca="false">ROUND(L191*K191,2)</f>
        <v>0</v>
      </c>
      <c r="O191" s="173"/>
      <c r="P191" s="173"/>
      <c r="Q191" s="173"/>
      <c r="R191" s="174"/>
      <c r="T191" s="175"/>
      <c r="U191" s="40" t="s">
        <v>33</v>
      </c>
      <c r="V191" s="176" t="n">
        <v>0</v>
      </c>
      <c r="W191" s="176" t="n">
        <f aca="false">V191*K191</f>
        <v>0</v>
      </c>
      <c r="X191" s="176" t="n">
        <v>0</v>
      </c>
      <c r="Y191" s="176" t="n">
        <f aca="false">X191*K191</f>
        <v>0</v>
      </c>
      <c r="Z191" s="176" t="n">
        <v>0</v>
      </c>
      <c r="AA191" s="177" t="n">
        <f aca="false">Z191*K191</f>
        <v>0</v>
      </c>
      <c r="AR191" s="10" t="s">
        <v>139</v>
      </c>
      <c r="AT191" s="10" t="s">
        <v>135</v>
      </c>
      <c r="AU191" s="10" t="s">
        <v>85</v>
      </c>
      <c r="AY191" s="10" t="s">
        <v>134</v>
      </c>
      <c r="BE191" s="178" t="n">
        <f aca="false">IF(U191="základní",N191,0)</f>
        <v>0</v>
      </c>
      <c r="BF191" s="178" t="n">
        <f aca="false">IF(U191="snížená",N191,0)</f>
        <v>0</v>
      </c>
      <c r="BG191" s="178" t="n">
        <f aca="false">IF(U191="zákl. přenesená",N191,0)</f>
        <v>0</v>
      </c>
      <c r="BH191" s="178" t="n">
        <f aca="false">IF(U191="sníž. přenesená",N191,0)</f>
        <v>0</v>
      </c>
      <c r="BI191" s="178" t="n">
        <f aca="false">IF(U191="nulová",N191,0)</f>
        <v>0</v>
      </c>
      <c r="BJ191" s="10" t="s">
        <v>74</v>
      </c>
      <c r="BK191" s="178" t="n">
        <f aca="false">ROUND(L191*K191,2)</f>
        <v>0</v>
      </c>
      <c r="BL191" s="10" t="s">
        <v>139</v>
      </c>
      <c r="BM191" s="10" t="s">
        <v>238</v>
      </c>
    </row>
    <row r="192" s="198" customFormat="true" ht="16.5" hidden="false" customHeight="true" outlineLevel="0" collapsed="false">
      <c r="B192" s="199"/>
      <c r="C192" s="200"/>
      <c r="D192" s="200"/>
      <c r="E192" s="201"/>
      <c r="F192" s="202" t="s">
        <v>239</v>
      </c>
      <c r="G192" s="202"/>
      <c r="H192" s="202"/>
      <c r="I192" s="202"/>
      <c r="J192" s="200"/>
      <c r="K192" s="201"/>
      <c r="L192" s="200"/>
      <c r="M192" s="200"/>
      <c r="N192" s="200"/>
      <c r="O192" s="200"/>
      <c r="P192" s="200"/>
      <c r="Q192" s="200"/>
      <c r="R192" s="203"/>
      <c r="T192" s="204"/>
      <c r="U192" s="200"/>
      <c r="V192" s="200"/>
      <c r="W192" s="200"/>
      <c r="X192" s="200"/>
      <c r="Y192" s="200"/>
      <c r="Z192" s="200"/>
      <c r="AA192" s="205"/>
      <c r="AT192" s="206" t="s">
        <v>147</v>
      </c>
      <c r="AU192" s="206" t="s">
        <v>85</v>
      </c>
      <c r="AV192" s="198" t="s">
        <v>74</v>
      </c>
      <c r="AW192" s="198" t="s">
        <v>26</v>
      </c>
      <c r="AX192" s="198" t="s">
        <v>68</v>
      </c>
      <c r="AY192" s="206" t="s">
        <v>134</v>
      </c>
    </row>
    <row r="193" s="188" customFormat="true" ht="12.75" hidden="false" customHeight="true" outlineLevel="0" collapsed="false">
      <c r="B193" s="189"/>
      <c r="C193" s="190"/>
      <c r="D193" s="190"/>
      <c r="E193" s="191"/>
      <c r="F193" s="207" t="s">
        <v>240</v>
      </c>
      <c r="G193" s="207"/>
      <c r="H193" s="207"/>
      <c r="I193" s="207"/>
      <c r="J193" s="190"/>
      <c r="K193" s="193" t="n">
        <v>96.592</v>
      </c>
      <c r="L193" s="190"/>
      <c r="M193" s="190"/>
      <c r="N193" s="190"/>
      <c r="O193" s="190"/>
      <c r="P193" s="190"/>
      <c r="Q193" s="190"/>
      <c r="R193" s="194"/>
      <c r="T193" s="195"/>
      <c r="U193" s="190"/>
      <c r="V193" s="190"/>
      <c r="W193" s="190"/>
      <c r="X193" s="190"/>
      <c r="Y193" s="190"/>
      <c r="Z193" s="190"/>
      <c r="AA193" s="196"/>
      <c r="AT193" s="197" t="s">
        <v>147</v>
      </c>
      <c r="AU193" s="197" t="s">
        <v>85</v>
      </c>
      <c r="AV193" s="188" t="s">
        <v>85</v>
      </c>
      <c r="AW193" s="188" t="s">
        <v>26</v>
      </c>
      <c r="AX193" s="188" t="s">
        <v>74</v>
      </c>
      <c r="AY193" s="197" t="s">
        <v>134</v>
      </c>
    </row>
    <row r="194" s="28" customFormat="true" ht="22.5" hidden="false" customHeight="true" outlineLevel="0" collapsed="false">
      <c r="B194" s="167"/>
      <c r="C194" s="168" t="n">
        <v>24</v>
      </c>
      <c r="D194" s="168" t="s">
        <v>135</v>
      </c>
      <c r="E194" s="169" t="s">
        <v>241</v>
      </c>
      <c r="F194" s="170" t="s">
        <v>242</v>
      </c>
      <c r="G194" s="170"/>
      <c r="H194" s="170"/>
      <c r="I194" s="170"/>
      <c r="J194" s="171" t="s">
        <v>138</v>
      </c>
      <c r="K194" s="172" t="n">
        <v>30</v>
      </c>
      <c r="L194" s="173"/>
      <c r="M194" s="173"/>
      <c r="N194" s="173" t="n">
        <f aca="false">ROUND(L194*K194,2)</f>
        <v>0</v>
      </c>
      <c r="O194" s="173"/>
      <c r="P194" s="173"/>
      <c r="Q194" s="173"/>
      <c r="R194" s="174"/>
      <c r="T194" s="175"/>
      <c r="U194" s="40" t="s">
        <v>33</v>
      </c>
      <c r="V194" s="176" t="n">
        <v>0</v>
      </c>
      <c r="W194" s="176" t="n">
        <f aca="false">V194*K194</f>
        <v>0</v>
      </c>
      <c r="X194" s="176" t="n">
        <v>0</v>
      </c>
      <c r="Y194" s="176" t="n">
        <f aca="false">X194*K194</f>
        <v>0</v>
      </c>
      <c r="Z194" s="176" t="n">
        <v>0</v>
      </c>
      <c r="AA194" s="177" t="n">
        <f aca="false">Z194*K194</f>
        <v>0</v>
      </c>
      <c r="AR194" s="10" t="s">
        <v>139</v>
      </c>
      <c r="AT194" s="10" t="s">
        <v>135</v>
      </c>
      <c r="AU194" s="10" t="s">
        <v>85</v>
      </c>
      <c r="AY194" s="10" t="s">
        <v>134</v>
      </c>
      <c r="BE194" s="178" t="n">
        <f aca="false">IF(U194="základní",N194,0)</f>
        <v>0</v>
      </c>
      <c r="BF194" s="178" t="n">
        <f aca="false">IF(U194="snížená",N194,0)</f>
        <v>0</v>
      </c>
      <c r="BG194" s="178" t="n">
        <f aca="false">IF(U194="zákl. přenesená",N194,0)</f>
        <v>0</v>
      </c>
      <c r="BH194" s="178" t="n">
        <f aca="false">IF(U194="sníž. přenesená",N194,0)</f>
        <v>0</v>
      </c>
      <c r="BI194" s="178" t="n">
        <f aca="false">IF(U194="nulová",N194,0)</f>
        <v>0</v>
      </c>
      <c r="BJ194" s="10" t="s">
        <v>74</v>
      </c>
      <c r="BK194" s="178" t="n">
        <f aca="false">ROUND(L194*K194,2)</f>
        <v>0</v>
      </c>
      <c r="BL194" s="10" t="s">
        <v>139</v>
      </c>
      <c r="BM194" s="10" t="s">
        <v>243</v>
      </c>
    </row>
    <row r="195" customFormat="false" ht="27" hidden="false" customHeight="true" outlineLevel="0" collapsed="false">
      <c r="A195" s="28"/>
      <c r="B195" s="167"/>
      <c r="C195" s="168" t="n">
        <v>25</v>
      </c>
      <c r="D195" s="168" t="s">
        <v>135</v>
      </c>
      <c r="E195" s="169" t="s">
        <v>244</v>
      </c>
      <c r="F195" s="170" t="s">
        <v>245</v>
      </c>
      <c r="G195" s="170"/>
      <c r="H195" s="170"/>
      <c r="I195" s="170"/>
      <c r="J195" s="171" t="s">
        <v>144</v>
      </c>
      <c r="K195" s="172" t="n">
        <f aca="false">K200</f>
        <v>10.618</v>
      </c>
      <c r="L195" s="173"/>
      <c r="M195" s="173"/>
      <c r="N195" s="173" t="n">
        <f aca="false">ROUND(L195*K195,2)</f>
        <v>0</v>
      </c>
      <c r="O195" s="173"/>
      <c r="P195" s="173"/>
      <c r="Q195" s="173"/>
      <c r="R195" s="174"/>
      <c r="T195" s="175"/>
      <c r="U195" s="40" t="s">
        <v>33</v>
      </c>
      <c r="V195" s="176" t="n">
        <v>3.213</v>
      </c>
      <c r="W195" s="176" t="n">
        <f aca="false">V195*K195</f>
        <v>34.115634</v>
      </c>
      <c r="X195" s="176" t="n">
        <v>2.45329</v>
      </c>
      <c r="Y195" s="176" t="n">
        <f aca="false">X195*K195</f>
        <v>26.04903322</v>
      </c>
      <c r="Z195" s="176" t="n">
        <v>0</v>
      </c>
      <c r="AA195" s="177" t="n">
        <f aca="false">Z195*K195</f>
        <v>0</v>
      </c>
      <c r="AR195" s="10" t="s">
        <v>139</v>
      </c>
      <c r="AT195" s="10" t="s">
        <v>135</v>
      </c>
      <c r="AU195" s="10" t="s">
        <v>85</v>
      </c>
      <c r="AY195" s="10" t="s">
        <v>134</v>
      </c>
      <c r="BE195" s="178" t="n">
        <f aca="false">IF(U195="základní",N195,0)</f>
        <v>0</v>
      </c>
      <c r="BF195" s="178" t="n">
        <f aca="false">IF(U195="snížená",N195,0)</f>
        <v>0</v>
      </c>
      <c r="BG195" s="178" t="n">
        <f aca="false">IF(U195="zákl. přenesená",N195,0)</f>
        <v>0</v>
      </c>
      <c r="BH195" s="178" t="n">
        <f aca="false">IF(U195="sníž. přenesená",N195,0)</f>
        <v>0</v>
      </c>
      <c r="BI195" s="178" t="n">
        <f aca="false">IF(U195="nulová",N195,0)</f>
        <v>0</v>
      </c>
      <c r="BJ195" s="10" t="s">
        <v>74</v>
      </c>
      <c r="BK195" s="178" t="n">
        <f aca="false">ROUND(L195*K195,2)</f>
        <v>0</v>
      </c>
      <c r="BL195" s="10" t="s">
        <v>139</v>
      </c>
      <c r="BM195" s="10" t="s">
        <v>246</v>
      </c>
    </row>
    <row r="196" s="198" customFormat="true" ht="15.75" hidden="false" customHeight="true" outlineLevel="0" collapsed="false">
      <c r="B196" s="199"/>
      <c r="C196" s="200"/>
      <c r="D196" s="200"/>
      <c r="E196" s="201"/>
      <c r="F196" s="202" t="s">
        <v>247</v>
      </c>
      <c r="G196" s="202"/>
      <c r="H196" s="202"/>
      <c r="I196" s="202"/>
      <c r="J196" s="200"/>
      <c r="K196" s="201"/>
      <c r="L196" s="200"/>
      <c r="M196" s="200"/>
      <c r="N196" s="200"/>
      <c r="O196" s="200"/>
      <c r="P196" s="200"/>
      <c r="Q196" s="200"/>
      <c r="R196" s="203"/>
      <c r="T196" s="204"/>
      <c r="U196" s="200"/>
      <c r="V196" s="200"/>
      <c r="W196" s="200"/>
      <c r="X196" s="200"/>
      <c r="Y196" s="200"/>
      <c r="Z196" s="200"/>
      <c r="AA196" s="205"/>
      <c r="AT196" s="206" t="s">
        <v>147</v>
      </c>
      <c r="AU196" s="206" t="s">
        <v>85</v>
      </c>
      <c r="AV196" s="198" t="s">
        <v>74</v>
      </c>
      <c r="AW196" s="198" t="s">
        <v>26</v>
      </c>
      <c r="AX196" s="198" t="s">
        <v>68</v>
      </c>
      <c r="AY196" s="206" t="s">
        <v>134</v>
      </c>
    </row>
    <row r="197" s="188" customFormat="true" ht="15.75" hidden="false" customHeight="true" outlineLevel="0" collapsed="false">
      <c r="B197" s="189"/>
      <c r="C197" s="190"/>
      <c r="D197" s="190"/>
      <c r="E197" s="191"/>
      <c r="F197" s="207" t="s">
        <v>248</v>
      </c>
      <c r="G197" s="207"/>
      <c r="H197" s="207"/>
      <c r="I197" s="207"/>
      <c r="J197" s="190"/>
      <c r="K197" s="193" t="n">
        <v>4.743</v>
      </c>
      <c r="L197" s="190"/>
      <c r="M197" s="190"/>
      <c r="N197" s="190"/>
      <c r="O197" s="190"/>
      <c r="P197" s="190"/>
      <c r="Q197" s="190"/>
      <c r="R197" s="194"/>
      <c r="T197" s="195"/>
      <c r="U197" s="190"/>
      <c r="V197" s="190"/>
      <c r="W197" s="190"/>
      <c r="X197" s="190"/>
      <c r="Y197" s="190"/>
      <c r="Z197" s="190"/>
      <c r="AA197" s="196"/>
      <c r="AT197" s="197" t="s">
        <v>147</v>
      </c>
      <c r="AU197" s="197" t="s">
        <v>85</v>
      </c>
      <c r="AV197" s="188" t="s">
        <v>85</v>
      </c>
      <c r="AW197" s="188" t="s">
        <v>26</v>
      </c>
      <c r="AX197" s="188" t="s">
        <v>68</v>
      </c>
      <c r="AY197" s="197" t="s">
        <v>134</v>
      </c>
    </row>
    <row r="198" s="198" customFormat="true" ht="15.75" hidden="false" customHeight="true" outlineLevel="0" collapsed="false">
      <c r="B198" s="199"/>
      <c r="C198" s="200"/>
      <c r="D198" s="200"/>
      <c r="E198" s="201"/>
      <c r="F198" s="209" t="s">
        <v>249</v>
      </c>
      <c r="G198" s="209"/>
      <c r="H198" s="209"/>
      <c r="I198" s="209"/>
      <c r="J198" s="200"/>
      <c r="K198" s="201"/>
      <c r="L198" s="200"/>
      <c r="M198" s="200"/>
      <c r="N198" s="200"/>
      <c r="O198" s="200"/>
      <c r="P198" s="200"/>
      <c r="Q198" s="200"/>
      <c r="R198" s="203"/>
      <c r="T198" s="204"/>
      <c r="U198" s="200"/>
      <c r="V198" s="200"/>
      <c r="W198" s="200"/>
      <c r="X198" s="200"/>
      <c r="Y198" s="200"/>
      <c r="Z198" s="200"/>
      <c r="AA198" s="205"/>
      <c r="AT198" s="206" t="s">
        <v>147</v>
      </c>
      <c r="AU198" s="206" t="s">
        <v>85</v>
      </c>
      <c r="AV198" s="198" t="s">
        <v>74</v>
      </c>
      <c r="AW198" s="198" t="s">
        <v>26</v>
      </c>
      <c r="AX198" s="198" t="s">
        <v>68</v>
      </c>
      <c r="AY198" s="206" t="s">
        <v>134</v>
      </c>
    </row>
    <row r="199" s="188" customFormat="true" ht="15.75" hidden="false" customHeight="true" outlineLevel="0" collapsed="false">
      <c r="B199" s="189"/>
      <c r="C199" s="190"/>
      <c r="D199" s="190"/>
      <c r="E199" s="191"/>
      <c r="F199" s="207" t="s">
        <v>250</v>
      </c>
      <c r="G199" s="207"/>
      <c r="H199" s="207"/>
      <c r="I199" s="207"/>
      <c r="J199" s="190"/>
      <c r="K199" s="193" t="n">
        <f aca="false">1+65*0.075</f>
        <v>5.875</v>
      </c>
      <c r="L199" s="190"/>
      <c r="M199" s="190"/>
      <c r="N199" s="190"/>
      <c r="O199" s="190"/>
      <c r="P199" s="190"/>
      <c r="Q199" s="190"/>
      <c r="R199" s="194"/>
      <c r="T199" s="195"/>
      <c r="U199" s="190"/>
      <c r="V199" s="190"/>
      <c r="W199" s="190"/>
      <c r="X199" s="190"/>
      <c r="Y199" s="190"/>
      <c r="Z199" s="190"/>
      <c r="AA199" s="196"/>
      <c r="AT199" s="197" t="s">
        <v>147</v>
      </c>
      <c r="AU199" s="197" t="s">
        <v>85</v>
      </c>
      <c r="AV199" s="188" t="s">
        <v>85</v>
      </c>
      <c r="AW199" s="188" t="s">
        <v>26</v>
      </c>
      <c r="AX199" s="188" t="s">
        <v>68</v>
      </c>
      <c r="AY199" s="197" t="s">
        <v>134</v>
      </c>
    </row>
    <row r="200" s="210" customFormat="true" ht="15.75" hidden="false" customHeight="true" outlineLevel="0" collapsed="false">
      <c r="B200" s="211"/>
      <c r="C200" s="212"/>
      <c r="D200" s="212"/>
      <c r="E200" s="213"/>
      <c r="F200" s="214" t="s">
        <v>209</v>
      </c>
      <c r="G200" s="214"/>
      <c r="H200" s="214"/>
      <c r="I200" s="214"/>
      <c r="J200" s="212"/>
      <c r="K200" s="215" t="n">
        <f aca="false">SUM(K197:K199)</f>
        <v>10.618</v>
      </c>
      <c r="L200" s="212"/>
      <c r="M200" s="212"/>
      <c r="N200" s="212"/>
      <c r="O200" s="212"/>
      <c r="P200" s="212"/>
      <c r="Q200" s="212"/>
      <c r="R200" s="216"/>
      <c r="T200" s="217"/>
      <c r="U200" s="212"/>
      <c r="V200" s="212"/>
      <c r="W200" s="212"/>
      <c r="X200" s="212"/>
      <c r="Y200" s="212"/>
      <c r="Z200" s="212"/>
      <c r="AA200" s="218"/>
      <c r="AT200" s="219" t="s">
        <v>147</v>
      </c>
      <c r="AU200" s="219" t="s">
        <v>85</v>
      </c>
      <c r="AV200" s="210" t="s">
        <v>139</v>
      </c>
      <c r="AW200" s="210" t="s">
        <v>26</v>
      </c>
      <c r="AX200" s="210" t="s">
        <v>74</v>
      </c>
      <c r="AY200" s="219" t="s">
        <v>134</v>
      </c>
    </row>
    <row r="201" s="28" customFormat="true" ht="28.5" hidden="false" customHeight="true" outlineLevel="0" collapsed="false">
      <c r="B201" s="167"/>
      <c r="C201" s="168" t="n">
        <v>26</v>
      </c>
      <c r="D201" s="168" t="s">
        <v>135</v>
      </c>
      <c r="E201" s="169" t="s">
        <v>251</v>
      </c>
      <c r="F201" s="170" t="s">
        <v>252</v>
      </c>
      <c r="G201" s="170"/>
      <c r="H201" s="170"/>
      <c r="I201" s="170"/>
      <c r="J201" s="171" t="s">
        <v>144</v>
      </c>
      <c r="K201" s="172" t="n">
        <v>0.01</v>
      </c>
      <c r="L201" s="173"/>
      <c r="M201" s="173"/>
      <c r="N201" s="173" t="n">
        <f aca="false">ROUND(L201*K201,2)</f>
        <v>0</v>
      </c>
      <c r="O201" s="173"/>
      <c r="P201" s="173"/>
      <c r="Q201" s="173"/>
      <c r="R201" s="174"/>
      <c r="T201" s="175"/>
      <c r="U201" s="40" t="s">
        <v>33</v>
      </c>
      <c r="V201" s="176" t="n">
        <v>0</v>
      </c>
      <c r="W201" s="176" t="n">
        <f aca="false">V201*K201</f>
        <v>0</v>
      </c>
      <c r="X201" s="176" t="n">
        <v>0</v>
      </c>
      <c r="Y201" s="176" t="n">
        <f aca="false">X201*K201</f>
        <v>0</v>
      </c>
      <c r="Z201" s="176" t="n">
        <v>0</v>
      </c>
      <c r="AA201" s="177" t="n">
        <f aca="false">Z201*K201</f>
        <v>0</v>
      </c>
      <c r="AR201" s="10" t="s">
        <v>139</v>
      </c>
      <c r="AT201" s="10" t="s">
        <v>135</v>
      </c>
      <c r="AU201" s="10" t="s">
        <v>85</v>
      </c>
      <c r="AY201" s="10" t="s">
        <v>134</v>
      </c>
      <c r="BE201" s="178" t="n">
        <f aca="false">IF(U201="základní",N201,0)</f>
        <v>0</v>
      </c>
      <c r="BF201" s="178" t="n">
        <f aca="false">IF(U201="snížená",N201,0)</f>
        <v>0</v>
      </c>
      <c r="BG201" s="178" t="n">
        <f aca="false">IF(U201="zákl. přenesená",N201,0)</f>
        <v>0</v>
      </c>
      <c r="BH201" s="178" t="n">
        <f aca="false">IF(U201="sníž. přenesená",N201,0)</f>
        <v>0</v>
      </c>
      <c r="BI201" s="178" t="n">
        <f aca="false">IF(U201="nulová",N201,0)</f>
        <v>0</v>
      </c>
      <c r="BJ201" s="10" t="s">
        <v>74</v>
      </c>
      <c r="BK201" s="178" t="n">
        <f aca="false">ROUND(L201*K201,2)</f>
        <v>0</v>
      </c>
      <c r="BL201" s="10" t="s">
        <v>139</v>
      </c>
      <c r="BM201" s="10" t="s">
        <v>253</v>
      </c>
    </row>
    <row r="202" s="198" customFormat="true" ht="15.75" hidden="false" customHeight="true" outlineLevel="0" collapsed="false">
      <c r="B202" s="199"/>
      <c r="C202" s="200"/>
      <c r="D202" s="200"/>
      <c r="E202" s="201"/>
      <c r="F202" s="202" t="s">
        <v>254</v>
      </c>
      <c r="G202" s="202"/>
      <c r="H202" s="202"/>
      <c r="I202" s="202"/>
      <c r="J202" s="200"/>
      <c r="K202" s="201"/>
      <c r="L202" s="200"/>
      <c r="M202" s="200"/>
      <c r="N202" s="200"/>
      <c r="O202" s="200"/>
      <c r="P202" s="200"/>
      <c r="Q202" s="200"/>
      <c r="R202" s="203"/>
      <c r="T202" s="204"/>
      <c r="U202" s="200"/>
      <c r="V202" s="200"/>
      <c r="W202" s="200"/>
      <c r="X202" s="200"/>
      <c r="Y202" s="200"/>
      <c r="Z202" s="200"/>
      <c r="AA202" s="205"/>
      <c r="AT202" s="206" t="s">
        <v>147</v>
      </c>
      <c r="AU202" s="206" t="s">
        <v>85</v>
      </c>
      <c r="AV202" s="198" t="s">
        <v>74</v>
      </c>
      <c r="AW202" s="198" t="s">
        <v>26</v>
      </c>
      <c r="AX202" s="198" t="s">
        <v>68</v>
      </c>
      <c r="AY202" s="206" t="s">
        <v>134</v>
      </c>
    </row>
    <row r="203" s="188" customFormat="true" ht="15.75" hidden="false" customHeight="true" outlineLevel="0" collapsed="false">
      <c r="B203" s="189"/>
      <c r="C203" s="190"/>
      <c r="D203" s="190"/>
      <c r="E203" s="191"/>
      <c r="F203" s="207" t="s">
        <v>255</v>
      </c>
      <c r="G203" s="207"/>
      <c r="H203" s="207"/>
      <c r="I203" s="207"/>
      <c r="J203" s="190"/>
      <c r="K203" s="193" t="n">
        <v>0.01</v>
      </c>
      <c r="L203" s="190"/>
      <c r="M203" s="190"/>
      <c r="N203" s="190"/>
      <c r="O203" s="190"/>
      <c r="P203" s="190"/>
      <c r="Q203" s="190"/>
      <c r="R203" s="194"/>
      <c r="T203" s="195"/>
      <c r="U203" s="190"/>
      <c r="V203" s="190"/>
      <c r="W203" s="190"/>
      <c r="X203" s="190"/>
      <c r="Y203" s="190"/>
      <c r="Z203" s="190"/>
      <c r="AA203" s="196"/>
      <c r="AT203" s="197" t="s">
        <v>147</v>
      </c>
      <c r="AU203" s="197" t="s">
        <v>85</v>
      </c>
      <c r="AV203" s="188" t="s">
        <v>85</v>
      </c>
      <c r="AW203" s="188" t="s">
        <v>26</v>
      </c>
      <c r="AX203" s="188" t="s">
        <v>74</v>
      </c>
      <c r="AY203" s="197" t="s">
        <v>134</v>
      </c>
    </row>
    <row r="204" s="28" customFormat="true" ht="21" hidden="false" customHeight="true" outlineLevel="0" collapsed="false">
      <c r="B204" s="167"/>
      <c r="C204" s="168" t="n">
        <v>27</v>
      </c>
      <c r="D204" s="168" t="s">
        <v>135</v>
      </c>
      <c r="E204" s="169" t="s">
        <v>256</v>
      </c>
      <c r="F204" s="170" t="s">
        <v>257</v>
      </c>
      <c r="G204" s="170"/>
      <c r="H204" s="170"/>
      <c r="I204" s="170"/>
      <c r="J204" s="171" t="s">
        <v>144</v>
      </c>
      <c r="K204" s="172" t="n">
        <f aca="false">K195</f>
        <v>10.618</v>
      </c>
      <c r="L204" s="173"/>
      <c r="M204" s="173"/>
      <c r="N204" s="173" t="n">
        <f aca="false">ROUND(L204*K204,2)</f>
        <v>0</v>
      </c>
      <c r="O204" s="173"/>
      <c r="P204" s="173"/>
      <c r="Q204" s="173"/>
      <c r="R204" s="174"/>
      <c r="T204" s="175"/>
      <c r="U204" s="40" t="s">
        <v>33</v>
      </c>
      <c r="V204" s="176" t="n">
        <v>2.7</v>
      </c>
      <c r="W204" s="176" t="n">
        <f aca="false">V204*K204</f>
        <v>28.6686</v>
      </c>
      <c r="X204" s="176" t="n">
        <v>0</v>
      </c>
      <c r="Y204" s="176" t="n">
        <f aca="false">X204*K204</f>
        <v>0</v>
      </c>
      <c r="Z204" s="176" t="n">
        <v>0</v>
      </c>
      <c r="AA204" s="177" t="n">
        <f aca="false">Z204*K204</f>
        <v>0</v>
      </c>
      <c r="AR204" s="10" t="s">
        <v>139</v>
      </c>
      <c r="AT204" s="10" t="s">
        <v>135</v>
      </c>
      <c r="AU204" s="10" t="s">
        <v>85</v>
      </c>
      <c r="AY204" s="10" t="s">
        <v>134</v>
      </c>
      <c r="BE204" s="178" t="n">
        <f aca="false">IF(U204="základní",N204,0)</f>
        <v>0</v>
      </c>
      <c r="BF204" s="178" t="n">
        <f aca="false">IF(U204="snížená",N204,0)</f>
        <v>0</v>
      </c>
      <c r="BG204" s="178" t="n">
        <f aca="false">IF(U204="zákl. přenesená",N204,0)</f>
        <v>0</v>
      </c>
      <c r="BH204" s="178" t="n">
        <f aca="false">IF(U204="sníž. přenesená",N204,0)</f>
        <v>0</v>
      </c>
      <c r="BI204" s="178" t="n">
        <f aca="false">IF(U204="nulová",N204,0)</f>
        <v>0</v>
      </c>
      <c r="BJ204" s="10" t="s">
        <v>74</v>
      </c>
      <c r="BK204" s="178" t="n">
        <f aca="false">ROUND(L204*K204,2)</f>
        <v>0</v>
      </c>
      <c r="BL204" s="10" t="s">
        <v>139</v>
      </c>
      <c r="BM204" s="10" t="s">
        <v>258</v>
      </c>
    </row>
    <row r="205" s="28" customFormat="true" ht="28.5" hidden="false" customHeight="true" outlineLevel="0" collapsed="false">
      <c r="B205" s="167"/>
      <c r="C205" s="168" t="n">
        <v>28</v>
      </c>
      <c r="D205" s="168" t="s">
        <v>135</v>
      </c>
      <c r="E205" s="169" t="s">
        <v>259</v>
      </c>
      <c r="F205" s="170" t="s">
        <v>260</v>
      </c>
      <c r="G205" s="170"/>
      <c r="H205" s="170"/>
      <c r="I205" s="170"/>
      <c r="J205" s="171" t="s">
        <v>144</v>
      </c>
      <c r="K205" s="172" t="n">
        <f aca="false">K195</f>
        <v>10.618</v>
      </c>
      <c r="L205" s="173"/>
      <c r="M205" s="173"/>
      <c r="N205" s="173" t="n">
        <f aca="false">ROUND(L205*K205,2)</f>
        <v>0</v>
      </c>
      <c r="O205" s="173"/>
      <c r="P205" s="173"/>
      <c r="Q205" s="173"/>
      <c r="R205" s="174"/>
      <c r="T205" s="175"/>
      <c r="U205" s="40" t="s">
        <v>33</v>
      </c>
      <c r="V205" s="176" t="n">
        <v>0.82</v>
      </c>
      <c r="W205" s="176" t="n">
        <f aca="false">V205*K205</f>
        <v>8.70676</v>
      </c>
      <c r="X205" s="176" t="n">
        <v>0</v>
      </c>
      <c r="Y205" s="176" t="n">
        <f aca="false">X205*K205</f>
        <v>0</v>
      </c>
      <c r="Z205" s="176" t="n">
        <v>0</v>
      </c>
      <c r="AA205" s="177" t="n">
        <f aca="false">Z205*K205</f>
        <v>0</v>
      </c>
      <c r="AR205" s="10" t="s">
        <v>139</v>
      </c>
      <c r="AT205" s="10" t="s">
        <v>135</v>
      </c>
      <c r="AU205" s="10" t="s">
        <v>85</v>
      </c>
      <c r="AY205" s="10" t="s">
        <v>134</v>
      </c>
      <c r="BE205" s="178" t="n">
        <f aca="false">IF(U205="základní",N205,0)</f>
        <v>0</v>
      </c>
      <c r="BF205" s="178" t="n">
        <f aca="false">IF(U205="snížená",N205,0)</f>
        <v>0</v>
      </c>
      <c r="BG205" s="178" t="n">
        <f aca="false">IF(U205="zákl. přenesená",N205,0)</f>
        <v>0</v>
      </c>
      <c r="BH205" s="178" t="n">
        <f aca="false">IF(U205="sníž. přenesená",N205,0)</f>
        <v>0</v>
      </c>
      <c r="BI205" s="178" t="n">
        <f aca="false">IF(U205="nulová",N205,0)</f>
        <v>0</v>
      </c>
      <c r="BJ205" s="10" t="s">
        <v>74</v>
      </c>
      <c r="BK205" s="178" t="n">
        <f aca="false">ROUND(L205*K205,2)</f>
        <v>0</v>
      </c>
      <c r="BL205" s="10" t="s">
        <v>139</v>
      </c>
      <c r="BM205" s="10" t="s">
        <v>261</v>
      </c>
    </row>
    <row r="206" customFormat="false" ht="21" hidden="false" customHeight="true" outlineLevel="0" collapsed="false">
      <c r="A206" s="28"/>
      <c r="B206" s="167"/>
      <c r="C206" s="168" t="n">
        <v>29</v>
      </c>
      <c r="D206" s="168" t="s">
        <v>135</v>
      </c>
      <c r="E206" s="169" t="s">
        <v>262</v>
      </c>
      <c r="F206" s="170" t="s">
        <v>263</v>
      </c>
      <c r="G206" s="170"/>
      <c r="H206" s="170"/>
      <c r="I206" s="170"/>
      <c r="J206" s="171" t="s">
        <v>196</v>
      </c>
      <c r="K206" s="172" t="n">
        <f aca="false">K208</f>
        <v>0.1923689</v>
      </c>
      <c r="L206" s="173"/>
      <c r="M206" s="173"/>
      <c r="N206" s="173" t="n">
        <f aca="false">ROUND(L206*K206,2)</f>
        <v>0</v>
      </c>
      <c r="O206" s="173"/>
      <c r="P206" s="173"/>
      <c r="Q206" s="173"/>
      <c r="R206" s="174"/>
      <c r="T206" s="175"/>
      <c r="U206" s="40" t="s">
        <v>33</v>
      </c>
      <c r="V206" s="176" t="n">
        <v>15.231</v>
      </c>
      <c r="W206" s="176" t="n">
        <f aca="false">V206*K206</f>
        <v>2.9299707159</v>
      </c>
      <c r="X206" s="176" t="n">
        <v>1.05306</v>
      </c>
      <c r="Y206" s="176" t="n">
        <f aca="false">X206*K206</f>
        <v>0.202575993834</v>
      </c>
      <c r="Z206" s="176" t="n">
        <v>0</v>
      </c>
      <c r="AA206" s="177" t="n">
        <f aca="false">Z206*K206</f>
        <v>0</v>
      </c>
      <c r="AR206" s="10" t="s">
        <v>139</v>
      </c>
      <c r="AT206" s="10" t="s">
        <v>135</v>
      </c>
      <c r="AU206" s="10" t="s">
        <v>85</v>
      </c>
      <c r="AY206" s="10" t="s">
        <v>134</v>
      </c>
      <c r="BE206" s="178" t="n">
        <f aca="false">IF(U206="základní",N206,0)</f>
        <v>0</v>
      </c>
      <c r="BF206" s="178" t="n">
        <f aca="false">IF(U206="snížená",N206,0)</f>
        <v>0</v>
      </c>
      <c r="BG206" s="178" t="n">
        <f aca="false">IF(U206="zákl. přenesená",N206,0)</f>
        <v>0</v>
      </c>
      <c r="BH206" s="178" t="n">
        <f aca="false">IF(U206="sníž. přenesená",N206,0)</f>
        <v>0</v>
      </c>
      <c r="BI206" s="178" t="n">
        <f aca="false">IF(U206="nulová",N206,0)</f>
        <v>0</v>
      </c>
      <c r="BJ206" s="10" t="s">
        <v>74</v>
      </c>
      <c r="BK206" s="178" t="n">
        <f aca="false">ROUND(L206*K206,2)</f>
        <v>0</v>
      </c>
      <c r="BL206" s="10" t="s">
        <v>139</v>
      </c>
      <c r="BM206" s="10" t="s">
        <v>264</v>
      </c>
    </row>
    <row r="207" s="198" customFormat="true" ht="12.75" hidden="false" customHeight="true" outlineLevel="0" collapsed="false">
      <c r="B207" s="199"/>
      <c r="C207" s="200"/>
      <c r="D207" s="200"/>
      <c r="E207" s="201"/>
      <c r="F207" s="202" t="s">
        <v>265</v>
      </c>
      <c r="G207" s="202"/>
      <c r="H207" s="202"/>
      <c r="I207" s="202"/>
      <c r="J207" s="200"/>
      <c r="K207" s="201"/>
      <c r="L207" s="200"/>
      <c r="M207" s="200"/>
      <c r="N207" s="200"/>
      <c r="O207" s="200"/>
      <c r="P207" s="200"/>
      <c r="Q207" s="200"/>
      <c r="R207" s="203"/>
      <c r="T207" s="204"/>
      <c r="U207" s="200"/>
      <c r="V207" s="200"/>
      <c r="W207" s="200"/>
      <c r="X207" s="200"/>
      <c r="Y207" s="200"/>
      <c r="Z207" s="200"/>
      <c r="AA207" s="205"/>
      <c r="AT207" s="206" t="s">
        <v>147</v>
      </c>
      <c r="AU207" s="206" t="s">
        <v>85</v>
      </c>
      <c r="AV207" s="198" t="s">
        <v>74</v>
      </c>
      <c r="AW207" s="198" t="s">
        <v>26</v>
      </c>
      <c r="AX207" s="198" t="s">
        <v>68</v>
      </c>
      <c r="AY207" s="206" t="s">
        <v>134</v>
      </c>
    </row>
    <row r="208" s="188" customFormat="true" ht="15" hidden="false" customHeight="true" outlineLevel="0" collapsed="false">
      <c r="B208" s="189"/>
      <c r="C208" s="190"/>
      <c r="D208" s="190"/>
      <c r="E208" s="191"/>
      <c r="F208" s="207" t="s">
        <v>266</v>
      </c>
      <c r="G208" s="207"/>
      <c r="H208" s="207"/>
      <c r="I208" s="207"/>
      <c r="J208" s="190"/>
      <c r="K208" s="193" t="n">
        <f aca="false">(6.65*10.19*0.07)*20/1000+65*0.075*20/1000</f>
        <v>0.1923689</v>
      </c>
      <c r="L208" s="190"/>
      <c r="M208" s="190"/>
      <c r="N208" s="190"/>
      <c r="O208" s="190"/>
      <c r="P208" s="190"/>
      <c r="Q208" s="190"/>
      <c r="R208" s="194"/>
      <c r="T208" s="195"/>
      <c r="U208" s="190"/>
      <c r="V208" s="190"/>
      <c r="W208" s="190"/>
      <c r="X208" s="190"/>
      <c r="Y208" s="190"/>
      <c r="Z208" s="190"/>
      <c r="AA208" s="196"/>
      <c r="AT208" s="197" t="s">
        <v>147</v>
      </c>
      <c r="AU208" s="197" t="s">
        <v>85</v>
      </c>
      <c r="AV208" s="188" t="s">
        <v>85</v>
      </c>
      <c r="AW208" s="188" t="s">
        <v>26</v>
      </c>
      <c r="AX208" s="188" t="s">
        <v>74</v>
      </c>
      <c r="AY208" s="197" t="s">
        <v>134</v>
      </c>
    </row>
    <row r="209" s="28" customFormat="true" ht="44.25" hidden="false" customHeight="true" outlineLevel="0" collapsed="false">
      <c r="B209" s="167"/>
      <c r="C209" s="168" t="n">
        <v>30</v>
      </c>
      <c r="D209" s="168" t="s">
        <v>135</v>
      </c>
      <c r="E209" s="169" t="s">
        <v>267</v>
      </c>
      <c r="F209" s="170" t="s">
        <v>268</v>
      </c>
      <c r="G209" s="170"/>
      <c r="H209" s="170"/>
      <c r="I209" s="170"/>
      <c r="J209" s="171" t="s">
        <v>138</v>
      </c>
      <c r="K209" s="172" t="n">
        <v>36.2</v>
      </c>
      <c r="L209" s="173"/>
      <c r="M209" s="173"/>
      <c r="N209" s="173" t="n">
        <f aca="false">ROUND(L209*K209,2)</f>
        <v>0</v>
      </c>
      <c r="O209" s="173"/>
      <c r="P209" s="173"/>
      <c r="Q209" s="173"/>
      <c r="R209" s="174"/>
      <c r="T209" s="175"/>
      <c r="U209" s="40" t="s">
        <v>33</v>
      </c>
      <c r="V209" s="176" t="n">
        <v>0.605</v>
      </c>
      <c r="W209" s="176" t="n">
        <f aca="false">V209*K209</f>
        <v>21.901</v>
      </c>
      <c r="X209" s="176" t="n">
        <v>0.00188</v>
      </c>
      <c r="Y209" s="176" t="n">
        <f aca="false">X209*K209</f>
        <v>0.068056</v>
      </c>
      <c r="Z209" s="176" t="n">
        <v>0</v>
      </c>
      <c r="AA209" s="177" t="n">
        <f aca="false">Z209*K209</f>
        <v>0</v>
      </c>
      <c r="AR209" s="10" t="s">
        <v>139</v>
      </c>
      <c r="AT209" s="10" t="s">
        <v>135</v>
      </c>
      <c r="AU209" s="10" t="s">
        <v>85</v>
      </c>
      <c r="AY209" s="10" t="s">
        <v>134</v>
      </c>
      <c r="BE209" s="178" t="n">
        <f aca="false">IF(U209="základní",N209,0)</f>
        <v>0</v>
      </c>
      <c r="BF209" s="178" t="n">
        <f aca="false">IF(U209="snížená",N209,0)</f>
        <v>0</v>
      </c>
      <c r="BG209" s="178" t="n">
        <f aca="false">IF(U209="zákl. přenesená",N209,0)</f>
        <v>0</v>
      </c>
      <c r="BH209" s="178" t="n">
        <f aca="false">IF(U209="sníž. přenesená",N209,0)</f>
        <v>0</v>
      </c>
      <c r="BI209" s="178" t="n">
        <f aca="false">IF(U209="nulová",N209,0)</f>
        <v>0</v>
      </c>
      <c r="BJ209" s="10" t="s">
        <v>74</v>
      </c>
      <c r="BK209" s="178" t="n">
        <f aca="false">ROUND(L209*K209,2)</f>
        <v>0</v>
      </c>
      <c r="BL209" s="10" t="s">
        <v>139</v>
      </c>
      <c r="BM209" s="10" t="s">
        <v>269</v>
      </c>
    </row>
    <row r="210" s="198" customFormat="true" ht="15.75" hidden="false" customHeight="true" outlineLevel="0" collapsed="false">
      <c r="B210" s="199"/>
      <c r="C210" s="200"/>
      <c r="D210" s="200"/>
      <c r="E210" s="201"/>
      <c r="F210" s="202" t="s">
        <v>270</v>
      </c>
      <c r="G210" s="202"/>
      <c r="H210" s="202"/>
      <c r="I210" s="202"/>
      <c r="J210" s="200"/>
      <c r="K210" s="201"/>
      <c r="L210" s="200"/>
      <c r="M210" s="200"/>
      <c r="N210" s="200"/>
      <c r="O210" s="200"/>
      <c r="P210" s="200"/>
      <c r="Q210" s="200"/>
      <c r="R210" s="203"/>
      <c r="T210" s="204"/>
      <c r="U210" s="200"/>
      <c r="V210" s="200"/>
      <c r="W210" s="200"/>
      <c r="X210" s="200"/>
      <c r="Y210" s="200"/>
      <c r="Z210" s="200"/>
      <c r="AA210" s="205"/>
      <c r="AT210" s="206" t="s">
        <v>147</v>
      </c>
      <c r="AU210" s="206" t="s">
        <v>85</v>
      </c>
      <c r="AV210" s="198" t="s">
        <v>74</v>
      </c>
      <c r="AW210" s="198" t="s">
        <v>26</v>
      </c>
      <c r="AX210" s="198" t="s">
        <v>68</v>
      </c>
      <c r="AY210" s="206" t="s">
        <v>134</v>
      </c>
    </row>
    <row r="211" s="188" customFormat="true" ht="15.75" hidden="false" customHeight="true" outlineLevel="0" collapsed="false">
      <c r="B211" s="189"/>
      <c r="C211" s="190"/>
      <c r="D211" s="190"/>
      <c r="E211" s="191"/>
      <c r="F211" s="207" t="s">
        <v>271</v>
      </c>
      <c r="G211" s="207"/>
      <c r="H211" s="207"/>
      <c r="I211" s="207"/>
      <c r="J211" s="190"/>
      <c r="K211" s="193" t="n">
        <v>36.2</v>
      </c>
      <c r="L211" s="190"/>
      <c r="M211" s="190"/>
      <c r="N211" s="190"/>
      <c r="O211" s="190"/>
      <c r="P211" s="190"/>
      <c r="Q211" s="190"/>
      <c r="R211" s="194"/>
      <c r="T211" s="195"/>
      <c r="U211" s="190"/>
      <c r="V211" s="190"/>
      <c r="W211" s="190"/>
      <c r="X211" s="190"/>
      <c r="Y211" s="190"/>
      <c r="Z211" s="190"/>
      <c r="AA211" s="196"/>
      <c r="AT211" s="197" t="s">
        <v>147</v>
      </c>
      <c r="AU211" s="197" t="s">
        <v>85</v>
      </c>
      <c r="AV211" s="188" t="s">
        <v>85</v>
      </c>
      <c r="AW211" s="188" t="s">
        <v>26</v>
      </c>
      <c r="AX211" s="188" t="s">
        <v>74</v>
      </c>
      <c r="AY211" s="197" t="s">
        <v>134</v>
      </c>
    </row>
    <row r="212" s="28" customFormat="true" ht="15.75" hidden="false" customHeight="true" outlineLevel="0" collapsed="false">
      <c r="B212" s="167"/>
      <c r="C212" s="220" t="n">
        <v>31</v>
      </c>
      <c r="D212" s="220" t="s">
        <v>225</v>
      </c>
      <c r="E212" s="226" t="s">
        <v>272</v>
      </c>
      <c r="F212" s="222" t="s">
        <v>273</v>
      </c>
      <c r="G212" s="222"/>
      <c r="H212" s="222"/>
      <c r="I212" s="222"/>
      <c r="J212" s="223" t="s">
        <v>274</v>
      </c>
      <c r="K212" s="224" t="n">
        <v>0</v>
      </c>
      <c r="L212" s="225"/>
      <c r="M212" s="225"/>
      <c r="N212" s="225" t="n">
        <f aca="false">ROUND(L212*K212,2)</f>
        <v>0</v>
      </c>
      <c r="O212" s="225"/>
      <c r="P212" s="225"/>
      <c r="Q212" s="225"/>
      <c r="R212" s="174"/>
      <c r="T212" s="175"/>
      <c r="U212" s="40" t="s">
        <v>33</v>
      </c>
      <c r="V212" s="176" t="n">
        <v>0</v>
      </c>
      <c r="W212" s="176" t="n">
        <f aca="false">V212*K212</f>
        <v>0</v>
      </c>
      <c r="X212" s="176" t="n">
        <v>0.0192</v>
      </c>
      <c r="Y212" s="176" t="n">
        <f aca="false">X212*K212</f>
        <v>0</v>
      </c>
      <c r="Z212" s="176" t="n">
        <v>0</v>
      </c>
      <c r="AA212" s="177" t="n">
        <f aca="false">Z212*K212</f>
        <v>0</v>
      </c>
      <c r="AR212" s="10" t="s">
        <v>228</v>
      </c>
      <c r="AT212" s="10" t="s">
        <v>225</v>
      </c>
      <c r="AU212" s="10" t="s">
        <v>85</v>
      </c>
      <c r="AY212" s="10" t="s">
        <v>134</v>
      </c>
      <c r="BE212" s="178" t="n">
        <f aca="false">IF(U212="základní",N212,0)</f>
        <v>0</v>
      </c>
      <c r="BF212" s="178" t="n">
        <f aca="false">IF(U212="snížená",N212,0)</f>
        <v>0</v>
      </c>
      <c r="BG212" s="178" t="n">
        <f aca="false">IF(U212="zákl. přenesená",N212,0)</f>
        <v>0</v>
      </c>
      <c r="BH212" s="178" t="n">
        <f aca="false">IF(U212="sníž. přenesená",N212,0)</f>
        <v>0</v>
      </c>
      <c r="BI212" s="178" t="n">
        <f aca="false">IF(U212="nulová",N212,0)</f>
        <v>0</v>
      </c>
      <c r="BJ212" s="10" t="s">
        <v>74</v>
      </c>
      <c r="BK212" s="178" t="n">
        <f aca="false">ROUND(L212*K212,2)</f>
        <v>0</v>
      </c>
      <c r="BL212" s="10" t="s">
        <v>139</v>
      </c>
      <c r="BM212" s="10" t="s">
        <v>275</v>
      </c>
    </row>
    <row r="213" s="198" customFormat="true" ht="15.75" hidden="false" customHeight="true" outlineLevel="0" collapsed="false">
      <c r="B213" s="199"/>
      <c r="C213" s="200"/>
      <c r="D213" s="200"/>
      <c r="E213" s="201"/>
      <c r="F213" s="202" t="s">
        <v>276</v>
      </c>
      <c r="G213" s="202"/>
      <c r="H213" s="202"/>
      <c r="I213" s="202"/>
      <c r="J213" s="200"/>
      <c r="K213" s="201"/>
      <c r="L213" s="200"/>
      <c r="M213" s="200"/>
      <c r="N213" s="200"/>
      <c r="O213" s="200"/>
      <c r="P213" s="200"/>
      <c r="Q213" s="200"/>
      <c r="R213" s="203"/>
      <c r="T213" s="204"/>
      <c r="U213" s="200"/>
      <c r="V213" s="200"/>
      <c r="W213" s="200"/>
      <c r="X213" s="200"/>
      <c r="Y213" s="200"/>
      <c r="Z213" s="200"/>
      <c r="AA213" s="205"/>
      <c r="AT213" s="206" t="s">
        <v>147</v>
      </c>
      <c r="AU213" s="206" t="s">
        <v>85</v>
      </c>
      <c r="AV213" s="198" t="s">
        <v>74</v>
      </c>
      <c r="AW213" s="198" t="s">
        <v>26</v>
      </c>
      <c r="AX213" s="198" t="s">
        <v>68</v>
      </c>
      <c r="AY213" s="206" t="s">
        <v>134</v>
      </c>
    </row>
    <row r="214" s="188" customFormat="true" ht="15.75" hidden="false" customHeight="true" outlineLevel="0" collapsed="false">
      <c r="B214" s="189"/>
      <c r="C214" s="190"/>
      <c r="D214" s="190"/>
      <c r="E214" s="191"/>
      <c r="F214" s="207" t="s">
        <v>277</v>
      </c>
      <c r="G214" s="207"/>
      <c r="H214" s="207"/>
      <c r="I214" s="207"/>
      <c r="J214" s="190"/>
      <c r="K214" s="193" t="n">
        <f aca="false">67.5*24.6*1.15</f>
        <v>1909.575</v>
      </c>
      <c r="L214" s="190"/>
      <c r="M214" s="190"/>
      <c r="N214" s="190"/>
      <c r="O214" s="190"/>
      <c r="P214" s="190"/>
      <c r="Q214" s="190"/>
      <c r="R214" s="194"/>
      <c r="T214" s="195"/>
      <c r="U214" s="190"/>
      <c r="V214" s="190"/>
      <c r="W214" s="190"/>
      <c r="X214" s="190"/>
      <c r="Y214" s="190"/>
      <c r="Z214" s="190"/>
      <c r="AA214" s="196"/>
      <c r="AT214" s="197" t="s">
        <v>147</v>
      </c>
      <c r="AU214" s="197" t="s">
        <v>85</v>
      </c>
      <c r="AV214" s="188" t="s">
        <v>85</v>
      </c>
      <c r="AW214" s="188" t="s">
        <v>26</v>
      </c>
      <c r="AX214" s="188" t="s">
        <v>74</v>
      </c>
      <c r="AY214" s="197" t="s">
        <v>134</v>
      </c>
    </row>
    <row r="215" s="28" customFormat="true" ht="15.75" hidden="false" customHeight="true" outlineLevel="0" collapsed="false">
      <c r="B215" s="167"/>
      <c r="C215" s="220" t="n">
        <v>32</v>
      </c>
      <c r="D215" s="220" t="s">
        <v>225</v>
      </c>
      <c r="E215" s="221" t="s">
        <v>278</v>
      </c>
      <c r="F215" s="222" t="s">
        <v>279</v>
      </c>
      <c r="G215" s="222"/>
      <c r="H215" s="222"/>
      <c r="I215" s="222"/>
      <c r="J215" s="223" t="s">
        <v>138</v>
      </c>
      <c r="K215" s="224" t="n">
        <v>41.63</v>
      </c>
      <c r="L215" s="225"/>
      <c r="M215" s="225"/>
      <c r="N215" s="225" t="n">
        <f aca="false">ROUND(L215*K215,2)</f>
        <v>0</v>
      </c>
      <c r="O215" s="225"/>
      <c r="P215" s="225"/>
      <c r="Q215" s="225"/>
      <c r="R215" s="174"/>
      <c r="T215" s="175"/>
      <c r="U215" s="40" t="s">
        <v>33</v>
      </c>
      <c r="V215" s="176" t="n">
        <v>0</v>
      </c>
      <c r="W215" s="176" t="n">
        <f aca="false">V215*K215</f>
        <v>0</v>
      </c>
      <c r="X215" s="176" t="n">
        <v>0.0192</v>
      </c>
      <c r="Y215" s="176" t="n">
        <f aca="false">X215*K215</f>
        <v>0.799296</v>
      </c>
      <c r="Z215" s="176" t="n">
        <v>0</v>
      </c>
      <c r="AA215" s="177" t="n">
        <f aca="false">Z215*K215</f>
        <v>0</v>
      </c>
      <c r="AR215" s="10" t="s">
        <v>228</v>
      </c>
      <c r="AT215" s="10" t="s">
        <v>225</v>
      </c>
      <c r="AU215" s="10" t="s">
        <v>85</v>
      </c>
      <c r="AY215" s="10" t="s">
        <v>134</v>
      </c>
      <c r="BE215" s="178" t="n">
        <f aca="false">IF(U215="základní",N215,0)</f>
        <v>0</v>
      </c>
      <c r="BF215" s="178" t="n">
        <f aca="false">IF(U215="snížená",N215,0)</f>
        <v>0</v>
      </c>
      <c r="BG215" s="178" t="n">
        <f aca="false">IF(U215="zákl. přenesená",N215,0)</f>
        <v>0</v>
      </c>
      <c r="BH215" s="178" t="n">
        <f aca="false">IF(U215="sníž. přenesená",N215,0)</f>
        <v>0</v>
      </c>
      <c r="BI215" s="178" t="n">
        <f aca="false">IF(U215="nulová",N215,0)</f>
        <v>0</v>
      </c>
      <c r="BJ215" s="10" t="s">
        <v>74</v>
      </c>
      <c r="BK215" s="178" t="n">
        <f aca="false">ROUND(L215*K215,2)</f>
        <v>0</v>
      </c>
      <c r="BL215" s="10" t="s">
        <v>139</v>
      </c>
      <c r="BM215" s="10" t="s">
        <v>280</v>
      </c>
    </row>
    <row r="216" s="198" customFormat="true" ht="15.75" hidden="false" customHeight="true" outlineLevel="0" collapsed="false">
      <c r="B216" s="199"/>
      <c r="C216" s="200"/>
      <c r="D216" s="200"/>
      <c r="E216" s="201"/>
      <c r="F216" s="202" t="s">
        <v>270</v>
      </c>
      <c r="G216" s="202"/>
      <c r="H216" s="202"/>
      <c r="I216" s="202"/>
      <c r="J216" s="200"/>
      <c r="K216" s="201"/>
      <c r="L216" s="200"/>
      <c r="M216" s="200"/>
      <c r="N216" s="200"/>
      <c r="O216" s="200"/>
      <c r="P216" s="200"/>
      <c r="Q216" s="200"/>
      <c r="R216" s="203"/>
      <c r="T216" s="204"/>
      <c r="U216" s="200"/>
      <c r="V216" s="200"/>
      <c r="W216" s="200"/>
      <c r="X216" s="200"/>
      <c r="Y216" s="200"/>
      <c r="Z216" s="200"/>
      <c r="AA216" s="205"/>
      <c r="AT216" s="206" t="s">
        <v>147</v>
      </c>
      <c r="AU216" s="206" t="s">
        <v>85</v>
      </c>
      <c r="AV216" s="198" t="s">
        <v>74</v>
      </c>
      <c r="AW216" s="198" t="s">
        <v>26</v>
      </c>
      <c r="AX216" s="198" t="s">
        <v>68</v>
      </c>
      <c r="AY216" s="206" t="s">
        <v>134</v>
      </c>
    </row>
    <row r="217" s="188" customFormat="true" ht="15.75" hidden="false" customHeight="true" outlineLevel="0" collapsed="false">
      <c r="B217" s="189"/>
      <c r="C217" s="190"/>
      <c r="D217" s="190"/>
      <c r="E217" s="191"/>
      <c r="F217" s="207" t="s">
        <v>281</v>
      </c>
      <c r="G217" s="207"/>
      <c r="H217" s="207"/>
      <c r="I217" s="207"/>
      <c r="J217" s="190"/>
      <c r="K217" s="193" t="n">
        <v>41.63</v>
      </c>
      <c r="L217" s="190"/>
      <c r="M217" s="190"/>
      <c r="N217" s="190"/>
      <c r="O217" s="190"/>
      <c r="P217" s="190"/>
      <c r="Q217" s="190"/>
      <c r="R217" s="194"/>
      <c r="T217" s="195"/>
      <c r="U217" s="190"/>
      <c r="V217" s="190"/>
      <c r="W217" s="190"/>
      <c r="X217" s="190"/>
      <c r="Y217" s="190"/>
      <c r="Z217" s="190"/>
      <c r="AA217" s="196"/>
      <c r="AT217" s="197" t="s">
        <v>147</v>
      </c>
      <c r="AU217" s="197" t="s">
        <v>85</v>
      </c>
      <c r="AV217" s="188" t="s">
        <v>85</v>
      </c>
      <c r="AW217" s="188" t="s">
        <v>26</v>
      </c>
      <c r="AX217" s="188" t="s">
        <v>74</v>
      </c>
      <c r="AY217" s="197" t="s">
        <v>134</v>
      </c>
    </row>
    <row r="218" s="28" customFormat="true" ht="18" hidden="false" customHeight="true" outlineLevel="0" collapsed="false">
      <c r="B218" s="167"/>
      <c r="C218" s="168" t="n">
        <v>33</v>
      </c>
      <c r="D218" s="168" t="s">
        <v>135</v>
      </c>
      <c r="E218" s="208" t="s">
        <v>282</v>
      </c>
      <c r="F218" s="170" t="s">
        <v>283</v>
      </c>
      <c r="G218" s="170"/>
      <c r="H218" s="170"/>
      <c r="I218" s="170"/>
      <c r="J218" s="171" t="s">
        <v>138</v>
      </c>
      <c r="K218" s="172" t="n">
        <v>0</v>
      </c>
      <c r="L218" s="173"/>
      <c r="M218" s="173"/>
      <c r="N218" s="173" t="n">
        <f aca="false">ROUND(L218*K218,2)</f>
        <v>0</v>
      </c>
      <c r="O218" s="173"/>
      <c r="P218" s="173"/>
      <c r="Q218" s="173"/>
      <c r="R218" s="174"/>
      <c r="T218" s="175"/>
      <c r="U218" s="40" t="s">
        <v>33</v>
      </c>
      <c r="V218" s="176" t="n">
        <v>0.665</v>
      </c>
      <c r="W218" s="176" t="n">
        <f aca="false">V218*K218</f>
        <v>0</v>
      </c>
      <c r="X218" s="176" t="n">
        <v>0.0025</v>
      </c>
      <c r="Y218" s="176" t="n">
        <f aca="false">X218*K218</f>
        <v>0</v>
      </c>
      <c r="Z218" s="176" t="n">
        <v>0</v>
      </c>
      <c r="AA218" s="177" t="n">
        <f aca="false">Z218*K218</f>
        <v>0</v>
      </c>
      <c r="AR218" s="10" t="s">
        <v>139</v>
      </c>
      <c r="AT218" s="10" t="s">
        <v>135</v>
      </c>
      <c r="AU218" s="10" t="s">
        <v>85</v>
      </c>
      <c r="AY218" s="10" t="s">
        <v>134</v>
      </c>
      <c r="BE218" s="178" t="n">
        <f aca="false">IF(U218="základní",N218,0)</f>
        <v>0</v>
      </c>
      <c r="BF218" s="178" t="n">
        <f aca="false">IF(U218="snížená",N218,0)</f>
        <v>0</v>
      </c>
      <c r="BG218" s="178" t="n">
        <f aca="false">IF(U218="zákl. přenesená",N218,0)</f>
        <v>0</v>
      </c>
      <c r="BH218" s="178" t="n">
        <f aca="false">IF(U218="sníž. přenesená",N218,0)</f>
        <v>0</v>
      </c>
      <c r="BI218" s="178" t="n">
        <f aca="false">IF(U218="nulová",N218,0)</f>
        <v>0</v>
      </c>
      <c r="BJ218" s="10" t="s">
        <v>74</v>
      </c>
      <c r="BK218" s="178" t="n">
        <f aca="false">ROUND(L218*K218,2)</f>
        <v>0</v>
      </c>
      <c r="BL218" s="10" t="s">
        <v>139</v>
      </c>
      <c r="BM218" s="10" t="s">
        <v>284</v>
      </c>
    </row>
    <row r="219" s="198" customFormat="true" ht="14.25" hidden="false" customHeight="true" outlineLevel="0" collapsed="false">
      <c r="B219" s="199"/>
      <c r="C219" s="200"/>
      <c r="D219" s="200"/>
      <c r="E219" s="201"/>
      <c r="F219" s="202" t="s">
        <v>285</v>
      </c>
      <c r="G219" s="202"/>
      <c r="H219" s="202"/>
      <c r="I219" s="202"/>
      <c r="J219" s="200"/>
      <c r="K219" s="201"/>
      <c r="L219" s="200"/>
      <c r="M219" s="200"/>
      <c r="N219" s="200"/>
      <c r="O219" s="200"/>
      <c r="P219" s="200"/>
      <c r="Q219" s="200"/>
      <c r="R219" s="203"/>
      <c r="T219" s="204"/>
      <c r="U219" s="200"/>
      <c r="V219" s="200"/>
      <c r="W219" s="200"/>
      <c r="X219" s="200"/>
      <c r="Y219" s="200"/>
      <c r="Z219" s="200"/>
      <c r="AA219" s="205"/>
      <c r="AT219" s="206" t="s">
        <v>147</v>
      </c>
      <c r="AU219" s="206" t="s">
        <v>85</v>
      </c>
      <c r="AV219" s="198" t="s">
        <v>74</v>
      </c>
      <c r="AW219" s="198" t="s">
        <v>26</v>
      </c>
      <c r="AX219" s="198" t="s">
        <v>68</v>
      </c>
      <c r="AY219" s="206" t="s">
        <v>134</v>
      </c>
    </row>
    <row r="220" s="188" customFormat="true" ht="12.75" hidden="false" customHeight="true" outlineLevel="0" collapsed="false">
      <c r="B220" s="189"/>
      <c r="C220" s="190"/>
      <c r="D220" s="190"/>
      <c r="E220" s="191"/>
      <c r="F220" s="207" t="s">
        <v>286</v>
      </c>
      <c r="G220" s="207"/>
      <c r="H220" s="207"/>
      <c r="I220" s="207"/>
      <c r="J220" s="190"/>
      <c r="K220" s="193" t="n">
        <v>67.5</v>
      </c>
      <c r="L220" s="190"/>
      <c r="M220" s="190"/>
      <c r="N220" s="190"/>
      <c r="O220" s="190"/>
      <c r="P220" s="190"/>
      <c r="Q220" s="190"/>
      <c r="R220" s="194"/>
      <c r="T220" s="195"/>
      <c r="U220" s="190"/>
      <c r="V220" s="190"/>
      <c r="W220" s="190"/>
      <c r="X220" s="190"/>
      <c r="Y220" s="190"/>
      <c r="Z220" s="190"/>
      <c r="AA220" s="196"/>
      <c r="AT220" s="197" t="s">
        <v>147</v>
      </c>
      <c r="AU220" s="197" t="s">
        <v>85</v>
      </c>
      <c r="AV220" s="188" t="s">
        <v>85</v>
      </c>
      <c r="AW220" s="188" t="s">
        <v>26</v>
      </c>
      <c r="AX220" s="188" t="s">
        <v>74</v>
      </c>
      <c r="AY220" s="197" t="s">
        <v>134</v>
      </c>
    </row>
    <row r="221" s="28" customFormat="true" ht="25.5" hidden="false" customHeight="true" outlineLevel="0" collapsed="false">
      <c r="B221" s="167"/>
      <c r="C221" s="168" t="n">
        <v>34</v>
      </c>
      <c r="D221" s="168" t="s">
        <v>135</v>
      </c>
      <c r="E221" s="208" t="s">
        <v>287</v>
      </c>
      <c r="F221" s="170" t="s">
        <v>288</v>
      </c>
      <c r="G221" s="170"/>
      <c r="H221" s="170"/>
      <c r="I221" s="170"/>
      <c r="J221" s="171" t="s">
        <v>138</v>
      </c>
      <c r="K221" s="172" t="n">
        <v>44.09</v>
      </c>
      <c r="L221" s="173"/>
      <c r="M221" s="173"/>
      <c r="N221" s="173" t="n">
        <f aca="false">ROUND(L221*K221,2)</f>
        <v>0</v>
      </c>
      <c r="O221" s="173"/>
      <c r="P221" s="173"/>
      <c r="Q221" s="173"/>
      <c r="R221" s="174"/>
      <c r="T221" s="175"/>
      <c r="U221" s="40" t="s">
        <v>33</v>
      </c>
      <c r="V221" s="176" t="n">
        <v>0.262</v>
      </c>
      <c r="W221" s="176" t="n">
        <f aca="false">V221*K221</f>
        <v>11.55158</v>
      </c>
      <c r="X221" s="176" t="n">
        <v>0.0027</v>
      </c>
      <c r="Y221" s="176" t="n">
        <f aca="false">X221*K221</f>
        <v>0.119043</v>
      </c>
      <c r="Z221" s="176" t="n">
        <v>0</v>
      </c>
      <c r="AA221" s="177" t="n">
        <f aca="false">Z221*K221</f>
        <v>0</v>
      </c>
      <c r="AR221" s="10" t="s">
        <v>139</v>
      </c>
      <c r="AT221" s="10" t="s">
        <v>135</v>
      </c>
      <c r="AU221" s="10" t="s">
        <v>74</v>
      </c>
      <c r="AY221" s="10" t="s">
        <v>134</v>
      </c>
      <c r="BE221" s="178" t="n">
        <f aca="false">IF(U221="základní",N221,0)</f>
        <v>0</v>
      </c>
      <c r="BF221" s="178" t="n">
        <f aca="false">IF(U221="snížená",N221,0)</f>
        <v>0</v>
      </c>
      <c r="BG221" s="178" t="n">
        <f aca="false">IF(U221="zákl. přenesená",N221,0)</f>
        <v>0</v>
      </c>
      <c r="BH221" s="178" t="n">
        <f aca="false">IF(U221="sníž. přenesená",N221,0)</f>
        <v>0</v>
      </c>
      <c r="BI221" s="178" t="n">
        <f aca="false">IF(U221="nulová",N221,0)</f>
        <v>0</v>
      </c>
      <c r="BJ221" s="10" t="s">
        <v>74</v>
      </c>
      <c r="BK221" s="178" t="n">
        <f aca="false">ROUND(L221*K221,2)</f>
        <v>0</v>
      </c>
      <c r="BL221" s="10" t="s">
        <v>139</v>
      </c>
      <c r="BM221" s="10" t="s">
        <v>289</v>
      </c>
    </row>
    <row r="222" customFormat="false" ht="25.5" hidden="false" customHeight="true" outlineLevel="0" collapsed="false">
      <c r="A222" s="28"/>
      <c r="B222" s="167"/>
      <c r="C222" s="168" t="n">
        <v>35</v>
      </c>
      <c r="D222" s="168" t="s">
        <v>135</v>
      </c>
      <c r="E222" s="208" t="s">
        <v>290</v>
      </c>
      <c r="F222" s="170" t="s">
        <v>291</v>
      </c>
      <c r="G222" s="170"/>
      <c r="H222" s="170"/>
      <c r="I222" s="170"/>
      <c r="J222" s="171" t="s">
        <v>274</v>
      </c>
      <c r="K222" s="172" t="n">
        <v>1</v>
      </c>
      <c r="L222" s="173"/>
      <c r="M222" s="173"/>
      <c r="N222" s="173" t="n">
        <f aca="false">ROUND(L222*K222,2)</f>
        <v>0</v>
      </c>
      <c r="O222" s="173"/>
      <c r="P222" s="173"/>
      <c r="Q222" s="173"/>
      <c r="R222" s="174"/>
      <c r="T222" s="175"/>
      <c r="U222" s="40" t="s">
        <v>33</v>
      </c>
      <c r="V222" s="176" t="n">
        <v>1.03</v>
      </c>
      <c r="W222" s="176" t="n">
        <f aca="false">V222*K222</f>
        <v>1.03</v>
      </c>
      <c r="X222" s="176" t="n">
        <v>0.00096</v>
      </c>
      <c r="Y222" s="176" t="n">
        <f aca="false">X222*K222</f>
        <v>0.00096</v>
      </c>
      <c r="Z222" s="176" t="n">
        <v>0</v>
      </c>
      <c r="AA222" s="177" t="n">
        <f aca="false">Z222*K222</f>
        <v>0</v>
      </c>
      <c r="AR222" s="10" t="s">
        <v>139</v>
      </c>
      <c r="AT222" s="10" t="s">
        <v>135</v>
      </c>
      <c r="AU222" s="10" t="s">
        <v>74</v>
      </c>
      <c r="AY222" s="10" t="s">
        <v>134</v>
      </c>
      <c r="BE222" s="178" t="n">
        <f aca="false">IF(U222="základní",N222,0)</f>
        <v>0</v>
      </c>
      <c r="BF222" s="178" t="n">
        <f aca="false">IF(U222="snížená",N222,0)</f>
        <v>0</v>
      </c>
      <c r="BG222" s="178" t="n">
        <f aca="false">IF(U222="zákl. přenesená",N222,0)</f>
        <v>0</v>
      </c>
      <c r="BH222" s="178" t="n">
        <f aca="false">IF(U222="sníž. přenesená",N222,0)</f>
        <v>0</v>
      </c>
      <c r="BI222" s="178" t="n">
        <f aca="false">IF(U222="nulová",N222,0)</f>
        <v>0</v>
      </c>
      <c r="BJ222" s="10" t="s">
        <v>74</v>
      </c>
      <c r="BK222" s="178" t="n">
        <f aca="false">ROUND(L222*K222,2)</f>
        <v>0</v>
      </c>
      <c r="BL222" s="10" t="s">
        <v>139</v>
      </c>
      <c r="BM222" s="10" t="s">
        <v>292</v>
      </c>
    </row>
    <row r="223" customFormat="false" ht="25.5" hidden="false" customHeight="true" outlineLevel="0" collapsed="false">
      <c r="A223" s="28"/>
      <c r="B223" s="167"/>
      <c r="C223" s="220" t="n">
        <v>36</v>
      </c>
      <c r="D223" s="220" t="s">
        <v>225</v>
      </c>
      <c r="E223" s="226" t="s">
        <v>293</v>
      </c>
      <c r="F223" s="222" t="s">
        <v>294</v>
      </c>
      <c r="G223" s="222"/>
      <c r="H223" s="222"/>
      <c r="I223" s="222"/>
      <c r="J223" s="223" t="s">
        <v>274</v>
      </c>
      <c r="K223" s="224" t="n">
        <v>1</v>
      </c>
      <c r="L223" s="225"/>
      <c r="M223" s="225"/>
      <c r="N223" s="225" t="n">
        <f aca="false">ROUND(L223*K223,2)</f>
        <v>0</v>
      </c>
      <c r="O223" s="225"/>
      <c r="P223" s="225"/>
      <c r="Q223" s="225"/>
      <c r="R223" s="174"/>
      <c r="T223" s="175"/>
      <c r="U223" s="40" t="s">
        <v>33</v>
      </c>
      <c r="V223" s="176" t="n">
        <v>0</v>
      </c>
      <c r="W223" s="176" t="n">
        <f aca="false">V223*K223</f>
        <v>0</v>
      </c>
      <c r="X223" s="176" t="n">
        <v>0.03005</v>
      </c>
      <c r="Y223" s="176" t="n">
        <f aca="false">X223*K223</f>
        <v>0.03005</v>
      </c>
      <c r="Z223" s="176" t="n">
        <v>0</v>
      </c>
      <c r="AA223" s="177" t="n">
        <f aca="false">Z223*K223</f>
        <v>0</v>
      </c>
      <c r="AR223" s="10" t="s">
        <v>228</v>
      </c>
      <c r="AT223" s="10" t="s">
        <v>225</v>
      </c>
      <c r="AU223" s="10" t="s">
        <v>74</v>
      </c>
      <c r="AY223" s="10" t="s">
        <v>134</v>
      </c>
      <c r="BE223" s="178" t="n">
        <f aca="false">IF(U223="základní",N223,0)</f>
        <v>0</v>
      </c>
      <c r="BF223" s="178" t="n">
        <f aca="false">IF(U223="snížená",N223,0)</f>
        <v>0</v>
      </c>
      <c r="BG223" s="178" t="n">
        <f aca="false">IF(U223="zákl. přenesená",N223,0)</f>
        <v>0</v>
      </c>
      <c r="BH223" s="178" t="n">
        <f aca="false">IF(U223="sníž. přenesená",N223,0)</f>
        <v>0</v>
      </c>
      <c r="BI223" s="178" t="n">
        <f aca="false">IF(U223="nulová",N223,0)</f>
        <v>0</v>
      </c>
      <c r="BJ223" s="10" t="s">
        <v>74</v>
      </c>
      <c r="BK223" s="178" t="n">
        <f aca="false">ROUND(L223*K223,2)</f>
        <v>0</v>
      </c>
      <c r="BL223" s="10" t="s">
        <v>139</v>
      </c>
      <c r="BM223" s="10" t="s">
        <v>295</v>
      </c>
    </row>
    <row r="224" customFormat="false" ht="25.5" hidden="false" customHeight="true" outlineLevel="0" collapsed="false">
      <c r="A224" s="28"/>
      <c r="B224" s="167"/>
      <c r="C224" s="168" t="n">
        <v>37</v>
      </c>
      <c r="D224" s="168" t="s">
        <v>135</v>
      </c>
      <c r="E224" s="208" t="s">
        <v>290</v>
      </c>
      <c r="F224" s="170" t="s">
        <v>291</v>
      </c>
      <c r="G224" s="170"/>
      <c r="H224" s="170"/>
      <c r="I224" s="170"/>
      <c r="J224" s="171" t="s">
        <v>274</v>
      </c>
      <c r="K224" s="172" t="n">
        <v>1</v>
      </c>
      <c r="L224" s="173"/>
      <c r="M224" s="173"/>
      <c r="N224" s="173" t="n">
        <f aca="false">ROUND(L224*K224,2)</f>
        <v>0</v>
      </c>
      <c r="O224" s="173"/>
      <c r="P224" s="173"/>
      <c r="Q224" s="173"/>
      <c r="R224" s="174"/>
      <c r="T224" s="175"/>
      <c r="U224" s="40" t="s">
        <v>33</v>
      </c>
      <c r="V224" s="176" t="n">
        <v>1.03</v>
      </c>
      <c r="W224" s="176" t="n">
        <f aca="false">V224*K224</f>
        <v>1.03</v>
      </c>
      <c r="X224" s="176" t="n">
        <v>0.00096</v>
      </c>
      <c r="Y224" s="176" t="n">
        <f aca="false">X224*K224</f>
        <v>0.00096</v>
      </c>
      <c r="Z224" s="176" t="n">
        <v>0</v>
      </c>
      <c r="AA224" s="177" t="n">
        <f aca="false">Z224*K224</f>
        <v>0</v>
      </c>
      <c r="AR224" s="10" t="s">
        <v>139</v>
      </c>
      <c r="AT224" s="10" t="s">
        <v>135</v>
      </c>
      <c r="AU224" s="10" t="s">
        <v>74</v>
      </c>
      <c r="AY224" s="10" t="s">
        <v>134</v>
      </c>
      <c r="BE224" s="178" t="n">
        <f aca="false">IF(U224="základní",N224,0)</f>
        <v>0</v>
      </c>
      <c r="BF224" s="178" t="n">
        <f aca="false">IF(U224="snížená",N224,0)</f>
        <v>0</v>
      </c>
      <c r="BG224" s="178" t="n">
        <f aca="false">IF(U224="zákl. přenesená",N224,0)</f>
        <v>0</v>
      </c>
      <c r="BH224" s="178" t="n">
        <f aca="false">IF(U224="sníž. přenesená",N224,0)</f>
        <v>0</v>
      </c>
      <c r="BI224" s="178" t="n">
        <f aca="false">IF(U224="nulová",N224,0)</f>
        <v>0</v>
      </c>
      <c r="BJ224" s="10" t="s">
        <v>74</v>
      </c>
      <c r="BK224" s="178" t="n">
        <f aca="false">ROUND(L224*K224,2)</f>
        <v>0</v>
      </c>
      <c r="BL224" s="10" t="s">
        <v>139</v>
      </c>
      <c r="BM224" s="10" t="s">
        <v>296</v>
      </c>
    </row>
    <row r="225" customFormat="false" ht="16.5" hidden="false" customHeight="true" outlineLevel="0" collapsed="false">
      <c r="A225" s="28"/>
      <c r="B225" s="167"/>
      <c r="C225" s="220" t="n">
        <v>38</v>
      </c>
      <c r="D225" s="220" t="s">
        <v>225</v>
      </c>
      <c r="E225" s="226" t="s">
        <v>297</v>
      </c>
      <c r="F225" s="222" t="s">
        <v>298</v>
      </c>
      <c r="G225" s="222"/>
      <c r="H225" s="222"/>
      <c r="I225" s="222"/>
      <c r="J225" s="223" t="s">
        <v>274</v>
      </c>
      <c r="K225" s="224" t="n">
        <v>1</v>
      </c>
      <c r="L225" s="225"/>
      <c r="M225" s="225"/>
      <c r="N225" s="225" t="n">
        <f aca="false">ROUND(L225*K225,2)</f>
        <v>0</v>
      </c>
      <c r="O225" s="225"/>
      <c r="P225" s="225"/>
      <c r="Q225" s="225"/>
      <c r="R225" s="174"/>
      <c r="T225" s="175"/>
      <c r="U225" s="40" t="s">
        <v>33</v>
      </c>
      <c r="V225" s="176" t="n">
        <v>0</v>
      </c>
      <c r="W225" s="176" t="n">
        <f aca="false">V225*K225</f>
        <v>0</v>
      </c>
      <c r="X225" s="176" t="n">
        <v>0.0314</v>
      </c>
      <c r="Y225" s="176" t="n">
        <f aca="false">X225*K225</f>
        <v>0.0314</v>
      </c>
      <c r="Z225" s="176" t="n">
        <v>0</v>
      </c>
      <c r="AA225" s="177" t="n">
        <f aca="false">Z225*K225</f>
        <v>0</v>
      </c>
      <c r="AR225" s="10" t="s">
        <v>228</v>
      </c>
      <c r="AT225" s="10" t="s">
        <v>225</v>
      </c>
      <c r="AU225" s="10" t="s">
        <v>74</v>
      </c>
      <c r="AY225" s="10" t="s">
        <v>134</v>
      </c>
      <c r="BE225" s="178" t="n">
        <f aca="false">IF(U225="základní",N225,0)</f>
        <v>0</v>
      </c>
      <c r="BF225" s="178" t="n">
        <f aca="false">IF(U225="snížená",N225,0)</f>
        <v>0</v>
      </c>
      <c r="BG225" s="178" t="n">
        <f aca="false">IF(U225="zákl. přenesená",N225,0)</f>
        <v>0</v>
      </c>
      <c r="BH225" s="178" t="n">
        <f aca="false">IF(U225="sníž. přenesená",N225,0)</f>
        <v>0</v>
      </c>
      <c r="BI225" s="178" t="n">
        <f aca="false">IF(U225="nulová",N225,0)</f>
        <v>0</v>
      </c>
      <c r="BJ225" s="10" t="s">
        <v>74</v>
      </c>
      <c r="BK225" s="178" t="n">
        <f aca="false">ROUND(L225*K225,2)</f>
        <v>0</v>
      </c>
      <c r="BL225" s="10" t="s">
        <v>139</v>
      </c>
      <c r="BM225" s="10" t="s">
        <v>299</v>
      </c>
    </row>
    <row r="226" s="188" customFormat="true" ht="12.75" hidden="false" customHeight="true" outlineLevel="0" collapsed="false">
      <c r="B226" s="189"/>
      <c r="C226" s="190"/>
      <c r="D226" s="190"/>
      <c r="E226" s="191"/>
      <c r="F226" s="207"/>
      <c r="G226" s="190"/>
      <c r="H226" s="190"/>
      <c r="I226" s="190"/>
      <c r="J226" s="190"/>
      <c r="K226" s="193"/>
      <c r="L226" s="190"/>
      <c r="M226" s="190"/>
      <c r="N226" s="190"/>
      <c r="O226" s="190"/>
      <c r="P226" s="190"/>
      <c r="Q226" s="190"/>
      <c r="R226" s="194"/>
      <c r="T226" s="195"/>
      <c r="U226" s="190"/>
      <c r="V226" s="190"/>
      <c r="W226" s="190"/>
      <c r="X226" s="190"/>
      <c r="Y226" s="190"/>
      <c r="Z226" s="190"/>
      <c r="AA226" s="196"/>
      <c r="AT226" s="197"/>
      <c r="AU226" s="197"/>
      <c r="AY226" s="197"/>
    </row>
    <row r="227" s="153" customFormat="true" ht="15" hidden="false" customHeight="true" outlineLevel="0" collapsed="false">
      <c r="B227" s="154"/>
      <c r="C227" s="155"/>
      <c r="D227" s="165" t="s">
        <v>102</v>
      </c>
      <c r="E227" s="165"/>
      <c r="F227" s="165"/>
      <c r="G227" s="165"/>
      <c r="H227" s="165"/>
      <c r="I227" s="165"/>
      <c r="J227" s="165"/>
      <c r="K227" s="165"/>
      <c r="L227" s="165"/>
      <c r="M227" s="165"/>
      <c r="N227" s="166" t="n">
        <f aca="false">SUM(N228:Q264)</f>
        <v>0</v>
      </c>
      <c r="O227" s="166"/>
      <c r="P227" s="166"/>
      <c r="Q227" s="166"/>
      <c r="R227" s="158"/>
      <c r="T227" s="159"/>
      <c r="U227" s="155"/>
      <c r="V227" s="155"/>
      <c r="W227" s="160" t="n">
        <f aca="false">SUM(W228:W266)</f>
        <v>74.31422</v>
      </c>
      <c r="X227" s="155"/>
      <c r="Y227" s="160" t="n">
        <f aca="false">SUM(Y228:Y266)</f>
        <v>0</v>
      </c>
      <c r="Z227" s="155"/>
      <c r="AA227" s="161" t="n">
        <f aca="false">SUM(AA228:AA266)</f>
        <v>18.301562</v>
      </c>
      <c r="AR227" s="162" t="s">
        <v>74</v>
      </c>
      <c r="AT227" s="163" t="s">
        <v>67</v>
      </c>
      <c r="AU227" s="163" t="s">
        <v>74</v>
      </c>
      <c r="AY227" s="162" t="s">
        <v>134</v>
      </c>
      <c r="BK227" s="164" t="n">
        <f aca="false">SUM(BK228:BK266)</f>
        <v>0</v>
      </c>
    </row>
    <row r="228" s="28" customFormat="true" ht="27.75" hidden="false" customHeight="true" outlineLevel="0" collapsed="false">
      <c r="B228" s="167"/>
      <c r="C228" s="168" t="n">
        <v>39</v>
      </c>
      <c r="D228" s="168" t="s">
        <v>135</v>
      </c>
      <c r="E228" s="169" t="s">
        <v>300</v>
      </c>
      <c r="F228" s="170" t="s">
        <v>301</v>
      </c>
      <c r="G228" s="170"/>
      <c r="H228" s="170"/>
      <c r="I228" s="170"/>
      <c r="J228" s="171" t="s">
        <v>138</v>
      </c>
      <c r="K228" s="172" t="n">
        <v>64.11</v>
      </c>
      <c r="L228" s="173"/>
      <c r="M228" s="173"/>
      <c r="N228" s="173" t="n">
        <f aca="false">ROUND(L228*K228,2)</f>
        <v>0</v>
      </c>
      <c r="O228" s="173"/>
      <c r="P228" s="173"/>
      <c r="Q228" s="173"/>
      <c r="R228" s="174"/>
      <c r="T228" s="175"/>
      <c r="U228" s="40" t="s">
        <v>33</v>
      </c>
      <c r="V228" s="176" t="n">
        <v>0</v>
      </c>
      <c r="W228" s="176" t="n">
        <f aca="false">V228*K228</f>
        <v>0</v>
      </c>
      <c r="X228" s="176" t="n">
        <v>0</v>
      </c>
      <c r="Y228" s="176" t="n">
        <f aca="false">X228*K228</f>
        <v>0</v>
      </c>
      <c r="Z228" s="176" t="n">
        <v>0</v>
      </c>
      <c r="AA228" s="177" t="n">
        <f aca="false">Z228*K228</f>
        <v>0</v>
      </c>
      <c r="AR228" s="10" t="s">
        <v>139</v>
      </c>
      <c r="AT228" s="10" t="s">
        <v>135</v>
      </c>
      <c r="AU228" s="10" t="s">
        <v>85</v>
      </c>
      <c r="AY228" s="10" t="s">
        <v>134</v>
      </c>
      <c r="BE228" s="178" t="n">
        <f aca="false">IF(U228="základní",N228,0)</f>
        <v>0</v>
      </c>
      <c r="BF228" s="178" t="n">
        <f aca="false">IF(U228="snížená",N228,0)</f>
        <v>0</v>
      </c>
      <c r="BG228" s="178" t="n">
        <f aca="false">IF(U228="zákl. přenesená",N228,0)</f>
        <v>0</v>
      </c>
      <c r="BH228" s="178" t="n">
        <f aca="false">IF(U228="sníž. přenesená",N228,0)</f>
        <v>0</v>
      </c>
      <c r="BI228" s="178" t="n">
        <f aca="false">IF(U228="nulová",N228,0)</f>
        <v>0</v>
      </c>
      <c r="BJ228" s="10" t="s">
        <v>74</v>
      </c>
      <c r="BK228" s="178" t="n">
        <f aca="false">ROUND(L228*K228,2)</f>
        <v>0</v>
      </c>
      <c r="BL228" s="10" t="s">
        <v>139</v>
      </c>
      <c r="BM228" s="10" t="s">
        <v>302</v>
      </c>
    </row>
    <row r="229" s="188" customFormat="true" ht="14.25" hidden="false" customHeight="true" outlineLevel="0" collapsed="false">
      <c r="B229" s="189"/>
      <c r="C229" s="190"/>
      <c r="D229" s="190"/>
      <c r="E229" s="191"/>
      <c r="F229" s="192" t="s">
        <v>303</v>
      </c>
      <c r="G229" s="192"/>
      <c r="H229" s="192"/>
      <c r="I229" s="192"/>
      <c r="J229" s="190"/>
      <c r="K229" s="193" t="n">
        <v>64.11</v>
      </c>
      <c r="L229" s="190"/>
      <c r="M229" s="190"/>
      <c r="N229" s="190"/>
      <c r="O229" s="190"/>
      <c r="P229" s="190"/>
      <c r="Q229" s="190"/>
      <c r="R229" s="194"/>
      <c r="T229" s="195"/>
      <c r="U229" s="190"/>
      <c r="V229" s="190"/>
      <c r="W229" s="190"/>
      <c r="X229" s="190"/>
      <c r="Y229" s="190"/>
      <c r="Z229" s="190"/>
      <c r="AA229" s="196"/>
      <c r="AT229" s="197" t="s">
        <v>147</v>
      </c>
      <c r="AU229" s="197" t="s">
        <v>85</v>
      </c>
      <c r="AV229" s="188" t="s">
        <v>85</v>
      </c>
      <c r="AW229" s="188" t="s">
        <v>26</v>
      </c>
      <c r="AX229" s="188" t="s">
        <v>74</v>
      </c>
      <c r="AY229" s="197" t="s">
        <v>134</v>
      </c>
    </row>
    <row r="230" s="28" customFormat="true" ht="27.75" hidden="false" customHeight="true" outlineLevel="0" collapsed="false">
      <c r="B230" s="167"/>
      <c r="C230" s="168" t="n">
        <v>40</v>
      </c>
      <c r="D230" s="168" t="s">
        <v>135</v>
      </c>
      <c r="E230" s="169" t="s">
        <v>304</v>
      </c>
      <c r="F230" s="170" t="s">
        <v>305</v>
      </c>
      <c r="G230" s="170"/>
      <c r="H230" s="170"/>
      <c r="I230" s="170"/>
      <c r="J230" s="171" t="s">
        <v>138</v>
      </c>
      <c r="K230" s="172" t="n">
        <v>1923.3</v>
      </c>
      <c r="L230" s="173"/>
      <c r="M230" s="173"/>
      <c r="N230" s="173" t="n">
        <f aca="false">ROUND(L230*K230,2)</f>
        <v>0</v>
      </c>
      <c r="O230" s="173"/>
      <c r="P230" s="173"/>
      <c r="Q230" s="173"/>
      <c r="R230" s="174"/>
      <c r="T230" s="175"/>
      <c r="U230" s="40" t="s">
        <v>33</v>
      </c>
      <c r="V230" s="176" t="n">
        <v>0</v>
      </c>
      <c r="W230" s="176" t="n">
        <f aca="false">V230*K230</f>
        <v>0</v>
      </c>
      <c r="X230" s="176" t="n">
        <v>0</v>
      </c>
      <c r="Y230" s="176" t="n">
        <f aca="false">X230*K230</f>
        <v>0</v>
      </c>
      <c r="Z230" s="176" t="n">
        <v>0</v>
      </c>
      <c r="AA230" s="177" t="n">
        <f aca="false">Z230*K230</f>
        <v>0</v>
      </c>
      <c r="AR230" s="10" t="s">
        <v>139</v>
      </c>
      <c r="AT230" s="10" t="s">
        <v>135</v>
      </c>
      <c r="AU230" s="10" t="s">
        <v>85</v>
      </c>
      <c r="AY230" s="10" t="s">
        <v>134</v>
      </c>
      <c r="BE230" s="178" t="n">
        <f aca="false">IF(U230="základní",N230,0)</f>
        <v>0</v>
      </c>
      <c r="BF230" s="178" t="n">
        <f aca="false">IF(U230="snížená",N230,0)</f>
        <v>0</v>
      </c>
      <c r="BG230" s="178" t="n">
        <f aca="false">IF(U230="zákl. přenesená",N230,0)</f>
        <v>0</v>
      </c>
      <c r="BH230" s="178" t="n">
        <f aca="false">IF(U230="sníž. přenesená",N230,0)</f>
        <v>0</v>
      </c>
      <c r="BI230" s="178" t="n">
        <f aca="false">IF(U230="nulová",N230,0)</f>
        <v>0</v>
      </c>
      <c r="BJ230" s="10" t="s">
        <v>74</v>
      </c>
      <c r="BK230" s="178" t="n">
        <f aca="false">ROUND(L230*K230,2)</f>
        <v>0</v>
      </c>
      <c r="BL230" s="10" t="s">
        <v>139</v>
      </c>
      <c r="BM230" s="10" t="s">
        <v>306</v>
      </c>
    </row>
    <row r="231" s="188" customFormat="true" ht="15.75" hidden="false" customHeight="true" outlineLevel="0" collapsed="false">
      <c r="B231" s="189"/>
      <c r="C231" s="190"/>
      <c r="D231" s="190"/>
      <c r="E231" s="191"/>
      <c r="F231" s="192" t="s">
        <v>307</v>
      </c>
      <c r="G231" s="192"/>
      <c r="H231" s="192"/>
      <c r="I231" s="192"/>
      <c r="J231" s="190"/>
      <c r="K231" s="193" t="n">
        <v>1923.3</v>
      </c>
      <c r="L231" s="190"/>
      <c r="M231" s="190"/>
      <c r="N231" s="190"/>
      <c r="O231" s="190"/>
      <c r="P231" s="190"/>
      <c r="Q231" s="190"/>
      <c r="R231" s="194"/>
      <c r="T231" s="195"/>
      <c r="U231" s="190"/>
      <c r="V231" s="190"/>
      <c r="W231" s="190"/>
      <c r="X231" s="190"/>
      <c r="Y231" s="190"/>
      <c r="Z231" s="190"/>
      <c r="AA231" s="196"/>
      <c r="AT231" s="197" t="s">
        <v>147</v>
      </c>
      <c r="AU231" s="197" t="s">
        <v>85</v>
      </c>
      <c r="AV231" s="188" t="s">
        <v>85</v>
      </c>
      <c r="AW231" s="188" t="s">
        <v>26</v>
      </c>
      <c r="AX231" s="188" t="s">
        <v>74</v>
      </c>
      <c r="AY231" s="197" t="s">
        <v>134</v>
      </c>
    </row>
    <row r="232" s="28" customFormat="true" ht="27" hidden="false" customHeight="true" outlineLevel="0" collapsed="false">
      <c r="B232" s="167"/>
      <c r="C232" s="168" t="n">
        <v>41</v>
      </c>
      <c r="D232" s="168" t="s">
        <v>135</v>
      </c>
      <c r="E232" s="169" t="s">
        <v>308</v>
      </c>
      <c r="F232" s="170" t="s">
        <v>309</v>
      </c>
      <c r="G232" s="170"/>
      <c r="H232" s="170"/>
      <c r="I232" s="170"/>
      <c r="J232" s="171" t="s">
        <v>138</v>
      </c>
      <c r="K232" s="172" t="n">
        <v>64.11</v>
      </c>
      <c r="L232" s="173"/>
      <c r="M232" s="173"/>
      <c r="N232" s="173" t="n">
        <f aca="false">ROUND(L232*K232,2)</f>
        <v>0</v>
      </c>
      <c r="O232" s="173"/>
      <c r="P232" s="173"/>
      <c r="Q232" s="173"/>
      <c r="R232" s="174"/>
      <c r="T232" s="175"/>
      <c r="U232" s="40" t="s">
        <v>33</v>
      </c>
      <c r="V232" s="176" t="n">
        <v>0</v>
      </c>
      <c r="W232" s="176" t="n">
        <f aca="false">V232*K232</f>
        <v>0</v>
      </c>
      <c r="X232" s="176" t="n">
        <v>0</v>
      </c>
      <c r="Y232" s="176" t="n">
        <f aca="false">X232*K232</f>
        <v>0</v>
      </c>
      <c r="Z232" s="176" t="n">
        <v>0</v>
      </c>
      <c r="AA232" s="177" t="n">
        <f aca="false">Z232*K232</f>
        <v>0</v>
      </c>
      <c r="AR232" s="10" t="s">
        <v>139</v>
      </c>
      <c r="AT232" s="10" t="s">
        <v>135</v>
      </c>
      <c r="AU232" s="10" t="s">
        <v>85</v>
      </c>
      <c r="AY232" s="10" t="s">
        <v>134</v>
      </c>
      <c r="BE232" s="178" t="n">
        <f aca="false">IF(U232="základní",N232,0)</f>
        <v>0</v>
      </c>
      <c r="BF232" s="178" t="n">
        <f aca="false">IF(U232="snížená",N232,0)</f>
        <v>0</v>
      </c>
      <c r="BG232" s="178" t="n">
        <f aca="false">IF(U232="zákl. přenesená",N232,0)</f>
        <v>0</v>
      </c>
      <c r="BH232" s="178" t="n">
        <f aca="false">IF(U232="sníž. přenesená",N232,0)</f>
        <v>0</v>
      </c>
      <c r="BI232" s="178" t="n">
        <f aca="false">IF(U232="nulová",N232,0)</f>
        <v>0</v>
      </c>
      <c r="BJ232" s="10" t="s">
        <v>74</v>
      </c>
      <c r="BK232" s="178" t="n">
        <f aca="false">ROUND(L232*K232,2)</f>
        <v>0</v>
      </c>
      <c r="BL232" s="10" t="s">
        <v>139</v>
      </c>
      <c r="BM232" s="10" t="s">
        <v>310</v>
      </c>
    </row>
    <row r="233" s="28" customFormat="true" ht="28.5" hidden="false" customHeight="true" outlineLevel="0" collapsed="false">
      <c r="B233" s="167"/>
      <c r="C233" s="168" t="n">
        <v>42</v>
      </c>
      <c r="D233" s="168" t="s">
        <v>135</v>
      </c>
      <c r="E233" s="169" t="s">
        <v>311</v>
      </c>
      <c r="F233" s="170" t="s">
        <v>312</v>
      </c>
      <c r="G233" s="170"/>
      <c r="H233" s="170"/>
      <c r="I233" s="170"/>
      <c r="J233" s="171" t="s">
        <v>313</v>
      </c>
      <c r="K233" s="172" t="n">
        <v>24</v>
      </c>
      <c r="L233" s="173"/>
      <c r="M233" s="173"/>
      <c r="N233" s="173" t="n">
        <f aca="false">ROUND(L233*K233,2)</f>
        <v>0</v>
      </c>
      <c r="O233" s="173"/>
      <c r="P233" s="173"/>
      <c r="Q233" s="173"/>
      <c r="R233" s="174"/>
      <c r="T233" s="175"/>
      <c r="U233" s="40" t="s">
        <v>33</v>
      </c>
      <c r="V233" s="176" t="n">
        <v>0</v>
      </c>
      <c r="W233" s="176" t="n">
        <f aca="false">V233*K233</f>
        <v>0</v>
      </c>
      <c r="X233" s="176" t="n">
        <v>0</v>
      </c>
      <c r="Y233" s="176" t="n">
        <f aca="false">X233*K233</f>
        <v>0</v>
      </c>
      <c r="Z233" s="176" t="n">
        <v>0</v>
      </c>
      <c r="AA233" s="177" t="n">
        <f aca="false">Z233*K233</f>
        <v>0</v>
      </c>
      <c r="AR233" s="10" t="s">
        <v>139</v>
      </c>
      <c r="AT233" s="10" t="s">
        <v>135</v>
      </c>
      <c r="AU233" s="10" t="s">
        <v>85</v>
      </c>
      <c r="AY233" s="10" t="s">
        <v>134</v>
      </c>
      <c r="BE233" s="178" t="n">
        <f aca="false">IF(U233="základní",N233,0)</f>
        <v>0</v>
      </c>
      <c r="BF233" s="178" t="n">
        <f aca="false">IF(U233="snížená",N233,0)</f>
        <v>0</v>
      </c>
      <c r="BG233" s="178" t="n">
        <f aca="false">IF(U233="zákl. přenesená",N233,0)</f>
        <v>0</v>
      </c>
      <c r="BH233" s="178" t="n">
        <f aca="false">IF(U233="sníž. přenesená",N233,0)</f>
        <v>0</v>
      </c>
      <c r="BI233" s="178" t="n">
        <f aca="false">IF(U233="nulová",N233,0)</f>
        <v>0</v>
      </c>
      <c r="BJ233" s="10" t="s">
        <v>74</v>
      </c>
      <c r="BK233" s="178" t="n">
        <f aca="false">ROUND(L233*K233,2)</f>
        <v>0</v>
      </c>
      <c r="BL233" s="10" t="s">
        <v>139</v>
      </c>
      <c r="BM233" s="10" t="s">
        <v>314</v>
      </c>
    </row>
    <row r="234" s="28" customFormat="true" ht="25.5" hidden="false" customHeight="true" outlineLevel="0" collapsed="false">
      <c r="B234" s="167"/>
      <c r="C234" s="168" t="n">
        <v>43</v>
      </c>
      <c r="D234" s="168" t="s">
        <v>135</v>
      </c>
      <c r="E234" s="169" t="s">
        <v>315</v>
      </c>
      <c r="F234" s="170" t="s">
        <v>316</v>
      </c>
      <c r="G234" s="170"/>
      <c r="H234" s="170"/>
      <c r="I234" s="170"/>
      <c r="J234" s="171" t="s">
        <v>274</v>
      </c>
      <c r="K234" s="172" t="n">
        <v>7</v>
      </c>
      <c r="L234" s="173"/>
      <c r="M234" s="173"/>
      <c r="N234" s="173" t="n">
        <f aca="false">ROUND(L234*K234,2)</f>
        <v>0</v>
      </c>
      <c r="O234" s="173"/>
      <c r="P234" s="173"/>
      <c r="Q234" s="173"/>
      <c r="R234" s="174"/>
      <c r="T234" s="175"/>
      <c r="U234" s="40" t="s">
        <v>33</v>
      </c>
      <c r="V234" s="176" t="n">
        <v>0</v>
      </c>
      <c r="W234" s="176" t="n">
        <f aca="false">V234*K234</f>
        <v>0</v>
      </c>
      <c r="X234" s="176" t="n">
        <v>0</v>
      </c>
      <c r="Y234" s="176" t="n">
        <f aca="false">X234*K234</f>
        <v>0</v>
      </c>
      <c r="Z234" s="176" t="n">
        <v>0</v>
      </c>
      <c r="AA234" s="177" t="n">
        <f aca="false">Z234*K234</f>
        <v>0</v>
      </c>
      <c r="AR234" s="10" t="s">
        <v>139</v>
      </c>
      <c r="AT234" s="10" t="s">
        <v>135</v>
      </c>
      <c r="AU234" s="10" t="s">
        <v>85</v>
      </c>
      <c r="AY234" s="10" t="s">
        <v>134</v>
      </c>
      <c r="BE234" s="178" t="n">
        <f aca="false">IF(U234="základní",N234,0)</f>
        <v>0</v>
      </c>
      <c r="BF234" s="178" t="n">
        <f aca="false">IF(U234="snížená",N234,0)</f>
        <v>0</v>
      </c>
      <c r="BG234" s="178" t="n">
        <f aca="false">IF(U234="zákl. přenesená",N234,0)</f>
        <v>0</v>
      </c>
      <c r="BH234" s="178" t="n">
        <f aca="false">IF(U234="sníž. přenesená",N234,0)</f>
        <v>0</v>
      </c>
      <c r="BI234" s="178" t="n">
        <f aca="false">IF(U234="nulová",N234,0)</f>
        <v>0</v>
      </c>
      <c r="BJ234" s="10" t="s">
        <v>74</v>
      </c>
      <c r="BK234" s="178" t="n">
        <f aca="false">ROUND(L234*K234,2)</f>
        <v>0</v>
      </c>
      <c r="BL234" s="10" t="s">
        <v>139</v>
      </c>
      <c r="BM234" s="10" t="s">
        <v>317</v>
      </c>
    </row>
    <row r="235" s="198" customFormat="true" ht="14.25" hidden="false" customHeight="true" outlineLevel="0" collapsed="false">
      <c r="B235" s="199"/>
      <c r="C235" s="200"/>
      <c r="D235" s="200"/>
      <c r="E235" s="201"/>
      <c r="F235" s="202" t="s">
        <v>318</v>
      </c>
      <c r="G235" s="202"/>
      <c r="H235" s="202"/>
      <c r="I235" s="202"/>
      <c r="J235" s="200"/>
      <c r="K235" s="201"/>
      <c r="L235" s="200"/>
      <c r="M235" s="200"/>
      <c r="N235" s="200"/>
      <c r="O235" s="200"/>
      <c r="P235" s="200"/>
      <c r="Q235" s="200"/>
      <c r="R235" s="203"/>
      <c r="T235" s="204"/>
      <c r="U235" s="200"/>
      <c r="V235" s="200"/>
      <c r="W235" s="200"/>
      <c r="X235" s="200"/>
      <c r="Y235" s="200"/>
      <c r="Z235" s="200"/>
      <c r="AA235" s="205"/>
      <c r="AT235" s="206" t="s">
        <v>147</v>
      </c>
      <c r="AU235" s="206" t="s">
        <v>85</v>
      </c>
      <c r="AV235" s="198" t="s">
        <v>74</v>
      </c>
      <c r="AW235" s="198" t="s">
        <v>26</v>
      </c>
      <c r="AX235" s="198" t="s">
        <v>68</v>
      </c>
      <c r="AY235" s="206" t="s">
        <v>134</v>
      </c>
    </row>
    <row r="236" s="188" customFormat="true" ht="12.75" hidden="false" customHeight="true" outlineLevel="0" collapsed="false">
      <c r="B236" s="189"/>
      <c r="C236" s="190"/>
      <c r="D236" s="190"/>
      <c r="E236" s="191"/>
      <c r="F236" s="207" t="s">
        <v>319</v>
      </c>
      <c r="G236" s="207"/>
      <c r="H236" s="207"/>
      <c r="I236" s="207"/>
      <c r="J236" s="190"/>
      <c r="K236" s="193" t="n">
        <v>7</v>
      </c>
      <c r="L236" s="190"/>
      <c r="M236" s="190"/>
      <c r="N236" s="190"/>
      <c r="O236" s="190"/>
      <c r="P236" s="190"/>
      <c r="Q236" s="190"/>
      <c r="R236" s="194"/>
      <c r="T236" s="195"/>
      <c r="U236" s="190"/>
      <c r="V236" s="190"/>
      <c r="W236" s="190"/>
      <c r="X236" s="190"/>
      <c r="Y236" s="190"/>
      <c r="Z236" s="190"/>
      <c r="AA236" s="196"/>
      <c r="AT236" s="197" t="s">
        <v>147</v>
      </c>
      <c r="AU236" s="197" t="s">
        <v>85</v>
      </c>
      <c r="AV236" s="188" t="s">
        <v>85</v>
      </c>
      <c r="AW236" s="188" t="s">
        <v>26</v>
      </c>
      <c r="AX236" s="188" t="s">
        <v>74</v>
      </c>
      <c r="AY236" s="197" t="s">
        <v>134</v>
      </c>
    </row>
    <row r="237" s="28" customFormat="true" ht="17.25" hidden="false" customHeight="true" outlineLevel="0" collapsed="false">
      <c r="B237" s="167"/>
      <c r="C237" s="168" t="n">
        <v>44</v>
      </c>
      <c r="D237" s="168" t="s">
        <v>135</v>
      </c>
      <c r="E237" s="169" t="s">
        <v>320</v>
      </c>
      <c r="F237" s="170" t="s">
        <v>321</v>
      </c>
      <c r="G237" s="170"/>
      <c r="H237" s="170"/>
      <c r="I237" s="170"/>
      <c r="J237" s="171" t="s">
        <v>144</v>
      </c>
      <c r="K237" s="172" t="n">
        <v>1.44</v>
      </c>
      <c r="L237" s="173"/>
      <c r="M237" s="173"/>
      <c r="N237" s="173" t="n">
        <f aca="false">ROUND(L237*K237,2)</f>
        <v>0</v>
      </c>
      <c r="O237" s="173"/>
      <c r="P237" s="173"/>
      <c r="Q237" s="173"/>
      <c r="R237" s="174"/>
      <c r="T237" s="175"/>
      <c r="U237" s="40" t="s">
        <v>33</v>
      </c>
      <c r="V237" s="176" t="n">
        <v>3.412</v>
      </c>
      <c r="W237" s="176" t="n">
        <f aca="false">V237*K237</f>
        <v>4.91328</v>
      </c>
      <c r="X237" s="176" t="n">
        <v>0</v>
      </c>
      <c r="Y237" s="176" t="n">
        <f aca="false">X237*K237</f>
        <v>0</v>
      </c>
      <c r="Z237" s="176" t="n">
        <v>2.27</v>
      </c>
      <c r="AA237" s="177" t="n">
        <f aca="false">Z237*K237</f>
        <v>3.2688</v>
      </c>
      <c r="AR237" s="10" t="s">
        <v>139</v>
      </c>
      <c r="AT237" s="10" t="s">
        <v>135</v>
      </c>
      <c r="AU237" s="10" t="s">
        <v>85</v>
      </c>
      <c r="AY237" s="10" t="s">
        <v>134</v>
      </c>
      <c r="BE237" s="178" t="n">
        <f aca="false">IF(U237="základní",N237,0)</f>
        <v>0</v>
      </c>
      <c r="BF237" s="178" t="n">
        <f aca="false">IF(U237="snížená",N237,0)</f>
        <v>0</v>
      </c>
      <c r="BG237" s="178" t="n">
        <f aca="false">IF(U237="zákl. přenesená",N237,0)</f>
        <v>0</v>
      </c>
      <c r="BH237" s="178" t="n">
        <f aca="false">IF(U237="sníž. přenesená",N237,0)</f>
        <v>0</v>
      </c>
      <c r="BI237" s="178" t="n">
        <f aca="false">IF(U237="nulová",N237,0)</f>
        <v>0</v>
      </c>
      <c r="BJ237" s="10" t="s">
        <v>74</v>
      </c>
      <c r="BK237" s="178" t="n">
        <f aca="false">ROUND(L237*K237,2)</f>
        <v>0</v>
      </c>
      <c r="BL237" s="10" t="s">
        <v>139</v>
      </c>
      <c r="BM237" s="10" t="s">
        <v>322</v>
      </c>
    </row>
    <row r="238" s="198" customFormat="true" ht="15.75" hidden="false" customHeight="true" outlineLevel="0" collapsed="false">
      <c r="B238" s="199"/>
      <c r="C238" s="200"/>
      <c r="D238" s="200"/>
      <c r="E238" s="201"/>
      <c r="F238" s="202" t="s">
        <v>323</v>
      </c>
      <c r="G238" s="202"/>
      <c r="H238" s="202"/>
      <c r="I238" s="202"/>
      <c r="J238" s="200"/>
      <c r="K238" s="201"/>
      <c r="L238" s="200"/>
      <c r="M238" s="200"/>
      <c r="N238" s="200"/>
      <c r="O238" s="200"/>
      <c r="P238" s="200"/>
      <c r="Q238" s="200"/>
      <c r="R238" s="203"/>
      <c r="T238" s="204"/>
      <c r="U238" s="200"/>
      <c r="V238" s="200"/>
      <c r="W238" s="200"/>
      <c r="X238" s="200"/>
      <c r="Y238" s="200"/>
      <c r="Z238" s="200"/>
      <c r="AA238" s="205"/>
      <c r="AT238" s="206" t="s">
        <v>147</v>
      </c>
      <c r="AU238" s="206" t="s">
        <v>85</v>
      </c>
      <c r="AV238" s="198" t="s">
        <v>74</v>
      </c>
      <c r="AW238" s="198" t="s">
        <v>26</v>
      </c>
      <c r="AX238" s="198" t="s">
        <v>68</v>
      </c>
      <c r="AY238" s="206" t="s">
        <v>134</v>
      </c>
    </row>
    <row r="239" s="188" customFormat="true" ht="15.75" hidden="false" customHeight="true" outlineLevel="0" collapsed="false">
      <c r="B239" s="189"/>
      <c r="C239" s="190"/>
      <c r="D239" s="190"/>
      <c r="E239" s="191"/>
      <c r="F239" s="207" t="s">
        <v>324</v>
      </c>
      <c r="G239" s="207"/>
      <c r="H239" s="207"/>
      <c r="I239" s="207"/>
      <c r="J239" s="190"/>
      <c r="K239" s="193" t="n">
        <v>1.44</v>
      </c>
      <c r="L239" s="190"/>
      <c r="M239" s="190"/>
      <c r="N239" s="190"/>
      <c r="O239" s="190"/>
      <c r="P239" s="190"/>
      <c r="Q239" s="190"/>
      <c r="R239" s="194"/>
      <c r="T239" s="195"/>
      <c r="U239" s="190"/>
      <c r="V239" s="190"/>
      <c r="W239" s="190"/>
      <c r="X239" s="190"/>
      <c r="Y239" s="190"/>
      <c r="Z239" s="190"/>
      <c r="AA239" s="196"/>
      <c r="AT239" s="197" t="s">
        <v>147</v>
      </c>
      <c r="AU239" s="197" t="s">
        <v>85</v>
      </c>
      <c r="AV239" s="188" t="s">
        <v>85</v>
      </c>
      <c r="AW239" s="188" t="s">
        <v>26</v>
      </c>
      <c r="AX239" s="188" t="s">
        <v>74</v>
      </c>
      <c r="AY239" s="197" t="s">
        <v>134</v>
      </c>
    </row>
    <row r="240" s="28" customFormat="true" ht="22.5" hidden="false" customHeight="true" outlineLevel="0" collapsed="false">
      <c r="B240" s="167"/>
      <c r="C240" s="168" t="n">
        <v>45</v>
      </c>
      <c r="D240" s="168" t="s">
        <v>135</v>
      </c>
      <c r="E240" s="169" t="s">
        <v>325</v>
      </c>
      <c r="F240" s="170" t="s">
        <v>326</v>
      </c>
      <c r="G240" s="170"/>
      <c r="H240" s="170"/>
      <c r="I240" s="170"/>
      <c r="J240" s="171" t="s">
        <v>138</v>
      </c>
      <c r="K240" s="172" t="n">
        <v>3</v>
      </c>
      <c r="L240" s="173"/>
      <c r="M240" s="173"/>
      <c r="N240" s="173" t="n">
        <f aca="false">ROUND(L240*K240,2)</f>
        <v>0</v>
      </c>
      <c r="O240" s="173"/>
      <c r="P240" s="173"/>
      <c r="Q240" s="173"/>
      <c r="R240" s="174"/>
      <c r="T240" s="175"/>
      <c r="U240" s="40" t="s">
        <v>33</v>
      </c>
      <c r="V240" s="176" t="n">
        <v>1.021</v>
      </c>
      <c r="W240" s="176" t="n">
        <f aca="false">V240*K240</f>
        <v>3.063</v>
      </c>
      <c r="X240" s="176" t="n">
        <v>0</v>
      </c>
      <c r="Y240" s="176" t="n">
        <f aca="false">X240*K240</f>
        <v>0</v>
      </c>
      <c r="Z240" s="176" t="n">
        <v>0.596</v>
      </c>
      <c r="AA240" s="177" t="n">
        <f aca="false">Z240*K240</f>
        <v>1.788</v>
      </c>
      <c r="AR240" s="10" t="s">
        <v>139</v>
      </c>
      <c r="AT240" s="10" t="s">
        <v>135</v>
      </c>
      <c r="AU240" s="10" t="s">
        <v>85</v>
      </c>
      <c r="AY240" s="10" t="s">
        <v>134</v>
      </c>
      <c r="BE240" s="178" t="n">
        <f aca="false">IF(U240="základní",N240,0)</f>
        <v>0</v>
      </c>
      <c r="BF240" s="178" t="n">
        <f aca="false">IF(U240="snížená",N240,0)</f>
        <v>0</v>
      </c>
      <c r="BG240" s="178" t="n">
        <f aca="false">IF(U240="zákl. přenesená",N240,0)</f>
        <v>0</v>
      </c>
      <c r="BH240" s="178" t="n">
        <f aca="false">IF(U240="sníž. přenesená",N240,0)</f>
        <v>0</v>
      </c>
      <c r="BI240" s="178" t="n">
        <f aca="false">IF(U240="nulová",N240,0)</f>
        <v>0</v>
      </c>
      <c r="BJ240" s="10" t="s">
        <v>74</v>
      </c>
      <c r="BK240" s="178" t="n">
        <f aca="false">ROUND(L240*K240,2)</f>
        <v>0</v>
      </c>
      <c r="BL240" s="10" t="s">
        <v>139</v>
      </c>
      <c r="BM240" s="10" t="s">
        <v>327</v>
      </c>
    </row>
    <row r="241" s="198" customFormat="true" ht="13.5" hidden="false" customHeight="true" outlineLevel="0" collapsed="false">
      <c r="B241" s="199"/>
      <c r="C241" s="200"/>
      <c r="D241" s="200"/>
      <c r="E241" s="201"/>
      <c r="F241" s="202" t="s">
        <v>328</v>
      </c>
      <c r="G241" s="202"/>
      <c r="H241" s="202"/>
      <c r="I241" s="202"/>
      <c r="J241" s="200"/>
      <c r="K241" s="201"/>
      <c r="L241" s="200"/>
      <c r="M241" s="200"/>
      <c r="N241" s="200"/>
      <c r="O241" s="200"/>
      <c r="P241" s="200"/>
      <c r="Q241" s="200"/>
      <c r="R241" s="203"/>
      <c r="T241" s="204"/>
      <c r="U241" s="200"/>
      <c r="V241" s="200"/>
      <c r="W241" s="200"/>
      <c r="X241" s="200"/>
      <c r="Y241" s="200"/>
      <c r="Z241" s="200"/>
      <c r="AA241" s="205"/>
      <c r="AT241" s="206" t="s">
        <v>147</v>
      </c>
      <c r="AU241" s="206" t="s">
        <v>85</v>
      </c>
      <c r="AV241" s="198" t="s">
        <v>74</v>
      </c>
      <c r="AW241" s="198" t="s">
        <v>26</v>
      </c>
      <c r="AX241" s="198" t="s">
        <v>68</v>
      </c>
      <c r="AY241" s="206" t="s">
        <v>134</v>
      </c>
    </row>
    <row r="242" s="188" customFormat="true" ht="14.25" hidden="false" customHeight="true" outlineLevel="0" collapsed="false">
      <c r="B242" s="189"/>
      <c r="C242" s="190"/>
      <c r="D242" s="190"/>
      <c r="E242" s="191"/>
      <c r="F242" s="207" t="s">
        <v>329</v>
      </c>
      <c r="G242" s="207"/>
      <c r="H242" s="207"/>
      <c r="I242" s="207"/>
      <c r="J242" s="190"/>
      <c r="K242" s="193" t="n">
        <v>3</v>
      </c>
      <c r="L242" s="190"/>
      <c r="M242" s="190"/>
      <c r="N242" s="190"/>
      <c r="O242" s="190"/>
      <c r="P242" s="190"/>
      <c r="Q242" s="190"/>
      <c r="R242" s="194"/>
      <c r="T242" s="195"/>
      <c r="U242" s="190"/>
      <c r="V242" s="190"/>
      <c r="W242" s="190"/>
      <c r="X242" s="190"/>
      <c r="Y242" s="190"/>
      <c r="Z242" s="190"/>
      <c r="AA242" s="196"/>
      <c r="AT242" s="197" t="s">
        <v>147</v>
      </c>
      <c r="AU242" s="197" t="s">
        <v>85</v>
      </c>
      <c r="AV242" s="188" t="s">
        <v>85</v>
      </c>
      <c r="AW242" s="188" t="s">
        <v>26</v>
      </c>
      <c r="AX242" s="188" t="s">
        <v>74</v>
      </c>
      <c r="AY242" s="197" t="s">
        <v>134</v>
      </c>
    </row>
    <row r="243" s="28" customFormat="true" ht="26.25" hidden="false" customHeight="true" outlineLevel="0" collapsed="false">
      <c r="B243" s="167"/>
      <c r="C243" s="168" t="n">
        <v>46</v>
      </c>
      <c r="D243" s="168" t="s">
        <v>135</v>
      </c>
      <c r="E243" s="169" t="s">
        <v>330</v>
      </c>
      <c r="F243" s="170" t="s">
        <v>331</v>
      </c>
      <c r="G243" s="170"/>
      <c r="H243" s="170"/>
      <c r="I243" s="170"/>
      <c r="J243" s="171" t="s">
        <v>144</v>
      </c>
      <c r="K243" s="172" t="n">
        <v>13.458</v>
      </c>
      <c r="L243" s="173"/>
      <c r="M243" s="173"/>
      <c r="N243" s="173" t="n">
        <f aca="false">ROUND(L243*K243,2)</f>
        <v>0</v>
      </c>
      <c r="O243" s="173"/>
      <c r="P243" s="173"/>
      <c r="Q243" s="173"/>
      <c r="R243" s="174"/>
      <c r="T243" s="175"/>
      <c r="U243" s="40" t="s">
        <v>33</v>
      </c>
      <c r="V243" s="176" t="n">
        <v>0</v>
      </c>
      <c r="W243" s="176" t="n">
        <f aca="false">V243*K243</f>
        <v>0</v>
      </c>
      <c r="X243" s="176" t="n">
        <v>0</v>
      </c>
      <c r="Y243" s="176" t="n">
        <f aca="false">X243*K243</f>
        <v>0</v>
      </c>
      <c r="Z243" s="176" t="n">
        <v>0</v>
      </c>
      <c r="AA243" s="177" t="n">
        <f aca="false">Z243*K243</f>
        <v>0</v>
      </c>
      <c r="AR243" s="10" t="s">
        <v>139</v>
      </c>
      <c r="AT243" s="10" t="s">
        <v>135</v>
      </c>
      <c r="AU243" s="10" t="s">
        <v>85</v>
      </c>
      <c r="AY243" s="10" t="s">
        <v>134</v>
      </c>
      <c r="BE243" s="178" t="n">
        <f aca="false">IF(U243="základní",N243,0)</f>
        <v>0</v>
      </c>
      <c r="BF243" s="178" t="n">
        <f aca="false">IF(U243="snížená",N243,0)</f>
        <v>0</v>
      </c>
      <c r="BG243" s="178" t="n">
        <f aca="false">IF(U243="zákl. přenesená",N243,0)</f>
        <v>0</v>
      </c>
      <c r="BH243" s="178" t="n">
        <f aca="false">IF(U243="sníž. přenesená",N243,0)</f>
        <v>0</v>
      </c>
      <c r="BI243" s="178" t="n">
        <f aca="false">IF(U243="nulová",N243,0)</f>
        <v>0</v>
      </c>
      <c r="BJ243" s="10" t="s">
        <v>74</v>
      </c>
      <c r="BK243" s="178" t="n">
        <f aca="false">ROUND(L243*K243,2)</f>
        <v>0</v>
      </c>
      <c r="BL243" s="10" t="s">
        <v>139</v>
      </c>
      <c r="BM243" s="10" t="s">
        <v>332</v>
      </c>
    </row>
    <row r="244" s="198" customFormat="true" ht="15.75" hidden="false" customHeight="true" outlineLevel="0" collapsed="false">
      <c r="B244" s="199"/>
      <c r="C244" s="200"/>
      <c r="D244" s="200"/>
      <c r="E244" s="201"/>
      <c r="F244" s="202" t="s">
        <v>181</v>
      </c>
      <c r="G244" s="202"/>
      <c r="H244" s="202"/>
      <c r="I244" s="202"/>
      <c r="J244" s="200"/>
      <c r="K244" s="201"/>
      <c r="L244" s="200"/>
      <c r="M244" s="200"/>
      <c r="N244" s="200"/>
      <c r="O244" s="200"/>
      <c r="P244" s="200"/>
      <c r="Q244" s="200"/>
      <c r="R244" s="203"/>
      <c r="T244" s="204"/>
      <c r="U244" s="200"/>
      <c r="V244" s="200"/>
      <c r="W244" s="200"/>
      <c r="X244" s="200"/>
      <c r="Y244" s="200"/>
      <c r="Z244" s="200"/>
      <c r="AA244" s="205"/>
      <c r="AT244" s="206" t="s">
        <v>147</v>
      </c>
      <c r="AU244" s="206" t="s">
        <v>85</v>
      </c>
      <c r="AV244" s="198" t="s">
        <v>74</v>
      </c>
      <c r="AW244" s="198" t="s">
        <v>26</v>
      </c>
      <c r="AX244" s="198" t="s">
        <v>68</v>
      </c>
      <c r="AY244" s="206" t="s">
        <v>134</v>
      </c>
    </row>
    <row r="245" s="188" customFormat="true" ht="15.75" hidden="false" customHeight="true" outlineLevel="0" collapsed="false">
      <c r="B245" s="189"/>
      <c r="C245" s="190"/>
      <c r="D245" s="190"/>
      <c r="E245" s="191"/>
      <c r="F245" s="207" t="s">
        <v>333</v>
      </c>
      <c r="G245" s="207"/>
      <c r="H245" s="207"/>
      <c r="I245" s="207"/>
      <c r="J245" s="190"/>
      <c r="K245" s="193" t="n">
        <v>6.729</v>
      </c>
      <c r="L245" s="190"/>
      <c r="M245" s="190"/>
      <c r="N245" s="190"/>
      <c r="O245" s="190"/>
      <c r="P245" s="190"/>
      <c r="Q245" s="190"/>
      <c r="R245" s="194"/>
      <c r="T245" s="195"/>
      <c r="U245" s="190"/>
      <c r="V245" s="190"/>
      <c r="W245" s="190"/>
      <c r="X245" s="190"/>
      <c r="Y245" s="190"/>
      <c r="Z245" s="190"/>
      <c r="AA245" s="196"/>
      <c r="AT245" s="197" t="s">
        <v>147</v>
      </c>
      <c r="AU245" s="197" t="s">
        <v>85</v>
      </c>
      <c r="AV245" s="188" t="s">
        <v>85</v>
      </c>
      <c r="AW245" s="188" t="s">
        <v>26</v>
      </c>
      <c r="AX245" s="188" t="s">
        <v>68</v>
      </c>
      <c r="AY245" s="197" t="s">
        <v>134</v>
      </c>
    </row>
    <row r="246" s="198" customFormat="true" ht="15.75" hidden="false" customHeight="true" outlineLevel="0" collapsed="false">
      <c r="B246" s="199"/>
      <c r="C246" s="200"/>
      <c r="D246" s="200"/>
      <c r="E246" s="201"/>
      <c r="F246" s="209" t="s">
        <v>207</v>
      </c>
      <c r="G246" s="209"/>
      <c r="H246" s="209"/>
      <c r="I246" s="209"/>
      <c r="J246" s="200"/>
      <c r="K246" s="201"/>
      <c r="L246" s="200"/>
      <c r="M246" s="200"/>
      <c r="N246" s="200"/>
      <c r="O246" s="200"/>
      <c r="P246" s="200"/>
      <c r="Q246" s="200"/>
      <c r="R246" s="203"/>
      <c r="T246" s="204"/>
      <c r="U246" s="200"/>
      <c r="V246" s="200"/>
      <c r="W246" s="200"/>
      <c r="X246" s="200"/>
      <c r="Y246" s="200"/>
      <c r="Z246" s="200"/>
      <c r="AA246" s="205"/>
      <c r="AT246" s="206" t="s">
        <v>147</v>
      </c>
      <c r="AU246" s="206" t="s">
        <v>85</v>
      </c>
      <c r="AV246" s="198" t="s">
        <v>74</v>
      </c>
      <c r="AW246" s="198" t="s">
        <v>26</v>
      </c>
      <c r="AX246" s="198" t="s">
        <v>68</v>
      </c>
      <c r="AY246" s="206" t="s">
        <v>134</v>
      </c>
    </row>
    <row r="247" s="188" customFormat="true" ht="15.75" hidden="false" customHeight="true" outlineLevel="0" collapsed="false">
      <c r="B247" s="189"/>
      <c r="C247" s="190"/>
      <c r="D247" s="190"/>
      <c r="E247" s="191"/>
      <c r="F247" s="207" t="s">
        <v>333</v>
      </c>
      <c r="G247" s="207"/>
      <c r="H247" s="207"/>
      <c r="I247" s="207"/>
      <c r="J247" s="190"/>
      <c r="K247" s="193" t="n">
        <v>6.729</v>
      </c>
      <c r="L247" s="190"/>
      <c r="M247" s="190"/>
      <c r="N247" s="190"/>
      <c r="O247" s="190"/>
      <c r="P247" s="190"/>
      <c r="Q247" s="190"/>
      <c r="R247" s="194"/>
      <c r="T247" s="195"/>
      <c r="U247" s="190"/>
      <c r="V247" s="190"/>
      <c r="W247" s="190"/>
      <c r="X247" s="190"/>
      <c r="Y247" s="190"/>
      <c r="Z247" s="190"/>
      <c r="AA247" s="196"/>
      <c r="AT247" s="197" t="s">
        <v>147</v>
      </c>
      <c r="AU247" s="197" t="s">
        <v>85</v>
      </c>
      <c r="AV247" s="188" t="s">
        <v>85</v>
      </c>
      <c r="AW247" s="188" t="s">
        <v>26</v>
      </c>
      <c r="AX247" s="188" t="s">
        <v>68</v>
      </c>
      <c r="AY247" s="197" t="s">
        <v>134</v>
      </c>
    </row>
    <row r="248" s="210" customFormat="true" ht="15.75" hidden="false" customHeight="true" outlineLevel="0" collapsed="false">
      <c r="B248" s="211"/>
      <c r="C248" s="212"/>
      <c r="D248" s="212"/>
      <c r="E248" s="213"/>
      <c r="F248" s="214" t="s">
        <v>209</v>
      </c>
      <c r="G248" s="214"/>
      <c r="H248" s="214"/>
      <c r="I248" s="214"/>
      <c r="J248" s="212"/>
      <c r="K248" s="215" t="n">
        <v>13.458</v>
      </c>
      <c r="L248" s="212"/>
      <c r="M248" s="212"/>
      <c r="N248" s="212"/>
      <c r="O248" s="212"/>
      <c r="P248" s="212"/>
      <c r="Q248" s="212"/>
      <c r="R248" s="216"/>
      <c r="T248" s="217"/>
      <c r="U248" s="212"/>
      <c r="V248" s="212"/>
      <c r="W248" s="212"/>
      <c r="X248" s="212"/>
      <c r="Y248" s="212"/>
      <c r="Z248" s="212"/>
      <c r="AA248" s="218"/>
      <c r="AT248" s="219" t="s">
        <v>147</v>
      </c>
      <c r="AU248" s="219" t="s">
        <v>85</v>
      </c>
      <c r="AV248" s="210" t="s">
        <v>139</v>
      </c>
      <c r="AW248" s="210" t="s">
        <v>26</v>
      </c>
      <c r="AX248" s="210" t="s">
        <v>74</v>
      </c>
      <c r="AY248" s="219" t="s">
        <v>134</v>
      </c>
    </row>
    <row r="249" s="28" customFormat="true" ht="27.75" hidden="false" customHeight="true" outlineLevel="0" collapsed="false">
      <c r="B249" s="167"/>
      <c r="C249" s="168" t="n">
        <v>47</v>
      </c>
      <c r="D249" s="168" t="s">
        <v>135</v>
      </c>
      <c r="E249" s="169" t="s">
        <v>334</v>
      </c>
      <c r="F249" s="170" t="s">
        <v>335</v>
      </c>
      <c r="G249" s="170"/>
      <c r="H249" s="170"/>
      <c r="I249" s="170"/>
      <c r="J249" s="171" t="s">
        <v>138</v>
      </c>
      <c r="K249" s="172" t="n">
        <v>2.45</v>
      </c>
      <c r="L249" s="173"/>
      <c r="M249" s="173"/>
      <c r="N249" s="173" t="n">
        <f aca="false">ROUND(L249*K249,2)</f>
        <v>0</v>
      </c>
      <c r="O249" s="173"/>
      <c r="P249" s="173"/>
      <c r="Q249" s="173"/>
      <c r="R249" s="174"/>
      <c r="T249" s="175"/>
      <c r="U249" s="40" t="s">
        <v>33</v>
      </c>
      <c r="V249" s="176" t="n">
        <v>1.07</v>
      </c>
      <c r="W249" s="176" t="n">
        <f aca="false">V249*K249</f>
        <v>2.6215</v>
      </c>
      <c r="X249" s="176" t="n">
        <v>0</v>
      </c>
      <c r="Y249" s="176" t="n">
        <f aca="false">X249*K249</f>
        <v>0</v>
      </c>
      <c r="Z249" s="176" t="n">
        <v>0.075</v>
      </c>
      <c r="AA249" s="177" t="n">
        <f aca="false">Z249*K249</f>
        <v>0.18375</v>
      </c>
      <c r="AR249" s="10" t="s">
        <v>139</v>
      </c>
      <c r="AT249" s="10" t="s">
        <v>135</v>
      </c>
      <c r="AU249" s="10" t="s">
        <v>85</v>
      </c>
      <c r="AY249" s="10" t="s">
        <v>134</v>
      </c>
      <c r="BE249" s="178" t="n">
        <f aca="false">IF(U249="základní",N249,0)</f>
        <v>0</v>
      </c>
      <c r="BF249" s="178" t="n">
        <f aca="false">IF(U249="snížená",N249,0)</f>
        <v>0</v>
      </c>
      <c r="BG249" s="178" t="n">
        <f aca="false">IF(U249="zákl. přenesená",N249,0)</f>
        <v>0</v>
      </c>
      <c r="BH249" s="178" t="n">
        <f aca="false">IF(U249="sníž. přenesená",N249,0)</f>
        <v>0</v>
      </c>
      <c r="BI249" s="178" t="n">
        <f aca="false">IF(U249="nulová",N249,0)</f>
        <v>0</v>
      </c>
      <c r="BJ249" s="10" t="s">
        <v>74</v>
      </c>
      <c r="BK249" s="178" t="n">
        <f aca="false">ROUND(L249*K249,2)</f>
        <v>0</v>
      </c>
      <c r="BL249" s="10" t="s">
        <v>139</v>
      </c>
      <c r="BM249" s="10" t="s">
        <v>336</v>
      </c>
    </row>
    <row r="250" s="198" customFormat="true" ht="15" hidden="false" customHeight="true" outlineLevel="0" collapsed="false">
      <c r="B250" s="199"/>
      <c r="C250" s="200"/>
      <c r="D250" s="200"/>
      <c r="E250" s="201"/>
      <c r="F250" s="202" t="s">
        <v>337</v>
      </c>
      <c r="G250" s="202"/>
      <c r="H250" s="202"/>
      <c r="I250" s="202"/>
      <c r="J250" s="200"/>
      <c r="K250" s="201"/>
      <c r="L250" s="200"/>
      <c r="M250" s="200"/>
      <c r="N250" s="200"/>
      <c r="O250" s="200"/>
      <c r="P250" s="200"/>
      <c r="Q250" s="200"/>
      <c r="R250" s="203"/>
      <c r="T250" s="204"/>
      <c r="U250" s="200"/>
      <c r="V250" s="200"/>
      <c r="W250" s="200"/>
      <c r="X250" s="200"/>
      <c r="Y250" s="200"/>
      <c r="Z250" s="200"/>
      <c r="AA250" s="205"/>
      <c r="AT250" s="206" t="s">
        <v>147</v>
      </c>
      <c r="AU250" s="206" t="s">
        <v>85</v>
      </c>
      <c r="AV250" s="198" t="s">
        <v>74</v>
      </c>
      <c r="AW250" s="198" t="s">
        <v>26</v>
      </c>
      <c r="AX250" s="198" t="s">
        <v>68</v>
      </c>
      <c r="AY250" s="206" t="s">
        <v>134</v>
      </c>
    </row>
    <row r="251" s="188" customFormat="true" ht="13.5" hidden="false" customHeight="true" outlineLevel="0" collapsed="false">
      <c r="B251" s="189"/>
      <c r="C251" s="190"/>
      <c r="D251" s="190"/>
      <c r="E251" s="191"/>
      <c r="F251" s="207" t="s">
        <v>338</v>
      </c>
      <c r="G251" s="207"/>
      <c r="H251" s="207"/>
      <c r="I251" s="207"/>
      <c r="J251" s="190"/>
      <c r="K251" s="193" t="n">
        <v>2.45</v>
      </c>
      <c r="L251" s="190"/>
      <c r="M251" s="190"/>
      <c r="N251" s="190"/>
      <c r="O251" s="190"/>
      <c r="P251" s="190"/>
      <c r="Q251" s="190"/>
      <c r="R251" s="194"/>
      <c r="T251" s="195"/>
      <c r="U251" s="190"/>
      <c r="V251" s="190"/>
      <c r="W251" s="190"/>
      <c r="X251" s="190"/>
      <c r="Y251" s="190"/>
      <c r="Z251" s="190"/>
      <c r="AA251" s="196"/>
      <c r="AT251" s="197" t="s">
        <v>147</v>
      </c>
      <c r="AU251" s="197" t="s">
        <v>85</v>
      </c>
      <c r="AV251" s="188" t="s">
        <v>85</v>
      </c>
      <c r="AW251" s="188" t="s">
        <v>26</v>
      </c>
      <c r="AX251" s="188" t="s">
        <v>74</v>
      </c>
      <c r="AY251" s="197" t="s">
        <v>134</v>
      </c>
    </row>
    <row r="252" s="28" customFormat="true" ht="27.75" hidden="false" customHeight="true" outlineLevel="0" collapsed="false">
      <c r="B252" s="167"/>
      <c r="C252" s="168" t="n">
        <v>48</v>
      </c>
      <c r="D252" s="168" t="s">
        <v>135</v>
      </c>
      <c r="E252" s="169" t="s">
        <v>339</v>
      </c>
      <c r="F252" s="170" t="s">
        <v>340</v>
      </c>
      <c r="G252" s="170"/>
      <c r="H252" s="170"/>
      <c r="I252" s="170"/>
      <c r="J252" s="171" t="s">
        <v>138</v>
      </c>
      <c r="K252" s="172" t="n">
        <v>4.32</v>
      </c>
      <c r="L252" s="173"/>
      <c r="M252" s="173"/>
      <c r="N252" s="173" t="n">
        <f aca="false">ROUND(L252*K252,2)</f>
        <v>0</v>
      </c>
      <c r="O252" s="173"/>
      <c r="P252" s="173"/>
      <c r="Q252" s="173"/>
      <c r="R252" s="174"/>
      <c r="T252" s="175"/>
      <c r="U252" s="40" t="s">
        <v>33</v>
      </c>
      <c r="V252" s="176" t="n">
        <v>0.503</v>
      </c>
      <c r="W252" s="176" t="n">
        <f aca="false">V252*K252</f>
        <v>2.17296</v>
      </c>
      <c r="X252" s="176" t="n">
        <v>0</v>
      </c>
      <c r="Y252" s="176" t="n">
        <f aca="false">X252*K252</f>
        <v>0</v>
      </c>
      <c r="Z252" s="176" t="n">
        <v>0.054</v>
      </c>
      <c r="AA252" s="177" t="n">
        <f aca="false">Z252*K252</f>
        <v>0.23328</v>
      </c>
      <c r="AR252" s="10" t="s">
        <v>139</v>
      </c>
      <c r="AT252" s="10" t="s">
        <v>135</v>
      </c>
      <c r="AU252" s="10" t="s">
        <v>85</v>
      </c>
      <c r="AY252" s="10" t="s">
        <v>134</v>
      </c>
      <c r="BE252" s="178" t="n">
        <f aca="false">IF(U252="základní",N252,0)</f>
        <v>0</v>
      </c>
      <c r="BF252" s="178" t="n">
        <f aca="false">IF(U252="snížená",N252,0)</f>
        <v>0</v>
      </c>
      <c r="BG252" s="178" t="n">
        <f aca="false">IF(U252="zákl. přenesená",N252,0)</f>
        <v>0</v>
      </c>
      <c r="BH252" s="178" t="n">
        <f aca="false">IF(U252="sníž. přenesená",N252,0)</f>
        <v>0</v>
      </c>
      <c r="BI252" s="178" t="n">
        <f aca="false">IF(U252="nulová",N252,0)</f>
        <v>0</v>
      </c>
      <c r="BJ252" s="10" t="s">
        <v>74</v>
      </c>
      <c r="BK252" s="178" t="n">
        <f aca="false">ROUND(L252*K252,2)</f>
        <v>0</v>
      </c>
      <c r="BL252" s="10" t="s">
        <v>139</v>
      </c>
      <c r="BM252" s="10" t="s">
        <v>341</v>
      </c>
    </row>
    <row r="253" s="198" customFormat="true" ht="15.75" hidden="false" customHeight="true" outlineLevel="0" collapsed="false">
      <c r="B253" s="199"/>
      <c r="C253" s="200"/>
      <c r="D253" s="200"/>
      <c r="E253" s="201"/>
      <c r="F253" s="202" t="s">
        <v>342</v>
      </c>
      <c r="G253" s="202"/>
      <c r="H253" s="202"/>
      <c r="I253" s="202"/>
      <c r="J253" s="200"/>
      <c r="K253" s="201"/>
      <c r="L253" s="200"/>
      <c r="M253" s="200"/>
      <c r="N253" s="200"/>
      <c r="O253" s="200"/>
      <c r="P253" s="200"/>
      <c r="Q253" s="200"/>
      <c r="R253" s="203"/>
      <c r="T253" s="204"/>
      <c r="U253" s="200"/>
      <c r="V253" s="200"/>
      <c r="W253" s="200"/>
      <c r="X253" s="200"/>
      <c r="Y253" s="200"/>
      <c r="Z253" s="200"/>
      <c r="AA253" s="205"/>
      <c r="AT253" s="206" t="s">
        <v>147</v>
      </c>
      <c r="AU253" s="206" t="s">
        <v>85</v>
      </c>
      <c r="AV253" s="198" t="s">
        <v>74</v>
      </c>
      <c r="AW253" s="198" t="s">
        <v>26</v>
      </c>
      <c r="AX253" s="198" t="s">
        <v>68</v>
      </c>
      <c r="AY253" s="206" t="s">
        <v>134</v>
      </c>
    </row>
    <row r="254" s="188" customFormat="true" ht="12.75" hidden="false" customHeight="true" outlineLevel="0" collapsed="false">
      <c r="B254" s="189"/>
      <c r="C254" s="190"/>
      <c r="D254" s="190"/>
      <c r="E254" s="191"/>
      <c r="F254" s="207" t="s">
        <v>343</v>
      </c>
      <c r="G254" s="207"/>
      <c r="H254" s="207"/>
      <c r="I254" s="207"/>
      <c r="J254" s="190"/>
      <c r="K254" s="193" t="n">
        <v>4.32</v>
      </c>
      <c r="L254" s="190"/>
      <c r="M254" s="190"/>
      <c r="N254" s="190"/>
      <c r="O254" s="190"/>
      <c r="P254" s="190"/>
      <c r="Q254" s="190"/>
      <c r="R254" s="194"/>
      <c r="T254" s="195"/>
      <c r="U254" s="190"/>
      <c r="V254" s="190"/>
      <c r="W254" s="190"/>
      <c r="X254" s="190"/>
      <c r="Y254" s="190"/>
      <c r="Z254" s="190"/>
      <c r="AA254" s="196"/>
      <c r="AT254" s="197" t="s">
        <v>147</v>
      </c>
      <c r="AU254" s="197" t="s">
        <v>85</v>
      </c>
      <c r="AV254" s="188" t="s">
        <v>85</v>
      </c>
      <c r="AW254" s="188" t="s">
        <v>26</v>
      </c>
      <c r="AX254" s="188" t="s">
        <v>74</v>
      </c>
      <c r="AY254" s="197" t="s">
        <v>134</v>
      </c>
    </row>
    <row r="255" s="28" customFormat="true" ht="22.5" hidden="false" customHeight="true" outlineLevel="0" collapsed="false">
      <c r="B255" s="167"/>
      <c r="C255" s="168" t="n">
        <v>49</v>
      </c>
      <c r="D255" s="168" t="s">
        <v>135</v>
      </c>
      <c r="E255" s="169" t="s">
        <v>344</v>
      </c>
      <c r="F255" s="170" t="s">
        <v>345</v>
      </c>
      <c r="G255" s="170"/>
      <c r="H255" s="170"/>
      <c r="I255" s="170"/>
      <c r="J255" s="171" t="s">
        <v>138</v>
      </c>
      <c r="K255" s="172" t="n">
        <v>3.3</v>
      </c>
      <c r="L255" s="173"/>
      <c r="M255" s="173"/>
      <c r="N255" s="173" t="n">
        <f aca="false">ROUND(L255*K255,2)</f>
        <v>0</v>
      </c>
      <c r="O255" s="173"/>
      <c r="P255" s="173"/>
      <c r="Q255" s="173"/>
      <c r="R255" s="174"/>
      <c r="T255" s="175"/>
      <c r="U255" s="40" t="s">
        <v>33</v>
      </c>
      <c r="V255" s="176" t="n">
        <v>0</v>
      </c>
      <c r="W255" s="176" t="n">
        <f aca="false">V255*K255</f>
        <v>0</v>
      </c>
      <c r="X255" s="176" t="n">
        <v>0</v>
      </c>
      <c r="Y255" s="176" t="n">
        <f aca="false">X255*K255</f>
        <v>0</v>
      </c>
      <c r="Z255" s="176" t="n">
        <v>0</v>
      </c>
      <c r="AA255" s="177" t="n">
        <f aca="false">Z255*K255</f>
        <v>0</v>
      </c>
      <c r="AR255" s="10" t="s">
        <v>139</v>
      </c>
      <c r="AT255" s="10" t="s">
        <v>135</v>
      </c>
      <c r="AU255" s="10" t="s">
        <v>85</v>
      </c>
      <c r="AY255" s="10" t="s">
        <v>134</v>
      </c>
      <c r="BE255" s="178" t="n">
        <f aca="false">IF(U255="základní",N255,0)</f>
        <v>0</v>
      </c>
      <c r="BF255" s="178" t="n">
        <f aca="false">IF(U255="snížená",N255,0)</f>
        <v>0</v>
      </c>
      <c r="BG255" s="178" t="n">
        <f aca="false">IF(U255="zákl. přenesená",N255,0)</f>
        <v>0</v>
      </c>
      <c r="BH255" s="178" t="n">
        <f aca="false">IF(U255="sníž. přenesená",N255,0)</f>
        <v>0</v>
      </c>
      <c r="BI255" s="178" t="n">
        <f aca="false">IF(U255="nulová",N255,0)</f>
        <v>0</v>
      </c>
      <c r="BJ255" s="10" t="s">
        <v>74</v>
      </c>
      <c r="BK255" s="178" t="n">
        <f aca="false">ROUND(L255*K255,2)</f>
        <v>0</v>
      </c>
      <c r="BL255" s="10" t="s">
        <v>139</v>
      </c>
      <c r="BM255" s="10" t="s">
        <v>346</v>
      </c>
    </row>
    <row r="256" s="198" customFormat="true" ht="15" hidden="false" customHeight="true" outlineLevel="0" collapsed="false">
      <c r="B256" s="199"/>
      <c r="C256" s="200"/>
      <c r="D256" s="200"/>
      <c r="E256" s="201"/>
      <c r="F256" s="202" t="s">
        <v>347</v>
      </c>
      <c r="G256" s="202"/>
      <c r="H256" s="202"/>
      <c r="I256" s="202"/>
      <c r="J256" s="200"/>
      <c r="K256" s="201"/>
      <c r="L256" s="200"/>
      <c r="M256" s="200"/>
      <c r="N256" s="200"/>
      <c r="O256" s="200"/>
      <c r="P256" s="200"/>
      <c r="Q256" s="200"/>
      <c r="R256" s="203"/>
      <c r="T256" s="204"/>
      <c r="U256" s="200"/>
      <c r="V256" s="200"/>
      <c r="W256" s="200"/>
      <c r="X256" s="200"/>
      <c r="Y256" s="200"/>
      <c r="Z256" s="200"/>
      <c r="AA256" s="205"/>
      <c r="AT256" s="206" t="s">
        <v>147</v>
      </c>
      <c r="AU256" s="206" t="s">
        <v>85</v>
      </c>
      <c r="AV256" s="198" t="s">
        <v>74</v>
      </c>
      <c r="AW256" s="198" t="s">
        <v>26</v>
      </c>
      <c r="AX256" s="198" t="s">
        <v>68</v>
      </c>
      <c r="AY256" s="206" t="s">
        <v>134</v>
      </c>
    </row>
    <row r="257" s="188" customFormat="true" ht="12.75" hidden="false" customHeight="true" outlineLevel="0" collapsed="false">
      <c r="B257" s="189"/>
      <c r="C257" s="190"/>
      <c r="D257" s="190"/>
      <c r="E257" s="191"/>
      <c r="F257" s="207" t="s">
        <v>348</v>
      </c>
      <c r="G257" s="207"/>
      <c r="H257" s="207"/>
      <c r="I257" s="207"/>
      <c r="J257" s="190"/>
      <c r="K257" s="193" t="n">
        <v>3.3</v>
      </c>
      <c r="L257" s="190"/>
      <c r="M257" s="190"/>
      <c r="N257" s="190"/>
      <c r="O257" s="190"/>
      <c r="P257" s="190"/>
      <c r="Q257" s="190"/>
      <c r="R257" s="194"/>
      <c r="T257" s="195"/>
      <c r="U257" s="190"/>
      <c r="V257" s="190"/>
      <c r="W257" s="190"/>
      <c r="X257" s="190"/>
      <c r="Y257" s="190"/>
      <c r="Z257" s="190"/>
      <c r="AA257" s="196"/>
      <c r="AT257" s="197" t="s">
        <v>147</v>
      </c>
      <c r="AU257" s="197" t="s">
        <v>85</v>
      </c>
      <c r="AV257" s="188" t="s">
        <v>85</v>
      </c>
      <c r="AW257" s="188" t="s">
        <v>26</v>
      </c>
      <c r="AX257" s="188" t="s">
        <v>74</v>
      </c>
      <c r="AY257" s="197" t="s">
        <v>134</v>
      </c>
    </row>
    <row r="258" s="28" customFormat="true" ht="27.75" hidden="false" customHeight="true" outlineLevel="0" collapsed="false">
      <c r="B258" s="167"/>
      <c r="C258" s="168" t="n">
        <v>50</v>
      </c>
      <c r="D258" s="168" t="s">
        <v>135</v>
      </c>
      <c r="E258" s="169" t="s">
        <v>349</v>
      </c>
      <c r="F258" s="170" t="s">
        <v>350</v>
      </c>
      <c r="G258" s="170"/>
      <c r="H258" s="170"/>
      <c r="I258" s="170"/>
      <c r="J258" s="171" t="s">
        <v>138</v>
      </c>
      <c r="K258" s="172" t="n">
        <v>154.974</v>
      </c>
      <c r="L258" s="173"/>
      <c r="M258" s="173"/>
      <c r="N258" s="173" t="n">
        <f aca="false">ROUND(L258*K258,2)</f>
        <v>0</v>
      </c>
      <c r="O258" s="173"/>
      <c r="P258" s="173"/>
      <c r="Q258" s="173"/>
      <c r="R258" s="174"/>
      <c r="T258" s="175"/>
      <c r="U258" s="40" t="s">
        <v>33</v>
      </c>
      <c r="V258" s="176" t="n">
        <v>0.26</v>
      </c>
      <c r="W258" s="176" t="n">
        <f aca="false">V258*K258</f>
        <v>40.29324</v>
      </c>
      <c r="X258" s="176" t="n">
        <v>0</v>
      </c>
      <c r="Y258" s="176" t="n">
        <f aca="false">X258*K258</f>
        <v>0</v>
      </c>
      <c r="Z258" s="176" t="n">
        <v>0.046</v>
      </c>
      <c r="AA258" s="177" t="n">
        <f aca="false">Z258*K258</f>
        <v>7.128804</v>
      </c>
      <c r="AR258" s="10" t="s">
        <v>139</v>
      </c>
      <c r="AT258" s="10" t="s">
        <v>135</v>
      </c>
      <c r="AU258" s="10" t="s">
        <v>85</v>
      </c>
      <c r="AY258" s="10" t="s">
        <v>134</v>
      </c>
      <c r="BE258" s="178" t="n">
        <f aca="false">IF(U258="základní",N258,0)</f>
        <v>0</v>
      </c>
      <c r="BF258" s="178" t="n">
        <f aca="false">IF(U258="snížená",N258,0)</f>
        <v>0</v>
      </c>
      <c r="BG258" s="178" t="n">
        <f aca="false">IF(U258="zákl. přenesená",N258,0)</f>
        <v>0</v>
      </c>
      <c r="BH258" s="178" t="n">
        <f aca="false">IF(U258="sníž. přenesená",N258,0)</f>
        <v>0</v>
      </c>
      <c r="BI258" s="178" t="n">
        <f aca="false">IF(U258="nulová",N258,0)</f>
        <v>0</v>
      </c>
      <c r="BJ258" s="10" t="s">
        <v>74</v>
      </c>
      <c r="BK258" s="178" t="n">
        <f aca="false">ROUND(L258*K258,2)</f>
        <v>0</v>
      </c>
      <c r="BL258" s="10" t="s">
        <v>139</v>
      </c>
      <c r="BM258" s="10" t="s">
        <v>351</v>
      </c>
    </row>
    <row r="259" s="198" customFormat="true" ht="15.75" hidden="false" customHeight="true" outlineLevel="0" collapsed="false">
      <c r="B259" s="199"/>
      <c r="C259" s="200"/>
      <c r="D259" s="200"/>
      <c r="E259" s="201"/>
      <c r="F259" s="202" t="s">
        <v>181</v>
      </c>
      <c r="G259" s="202"/>
      <c r="H259" s="202"/>
      <c r="I259" s="202"/>
      <c r="J259" s="200"/>
      <c r="K259" s="201"/>
      <c r="L259" s="200"/>
      <c r="M259" s="200"/>
      <c r="N259" s="200"/>
      <c r="O259" s="200"/>
      <c r="P259" s="200"/>
      <c r="Q259" s="200"/>
      <c r="R259" s="203"/>
      <c r="T259" s="204"/>
      <c r="U259" s="200"/>
      <c r="V259" s="200"/>
      <c r="W259" s="200"/>
      <c r="X259" s="200"/>
      <c r="Y259" s="200"/>
      <c r="Z259" s="200"/>
      <c r="AA259" s="205"/>
      <c r="AT259" s="206" t="s">
        <v>147</v>
      </c>
      <c r="AU259" s="206" t="s">
        <v>85</v>
      </c>
      <c r="AV259" s="198" t="s">
        <v>74</v>
      </c>
      <c r="AW259" s="198" t="s">
        <v>26</v>
      </c>
      <c r="AX259" s="198" t="s">
        <v>68</v>
      </c>
      <c r="AY259" s="206" t="s">
        <v>134</v>
      </c>
    </row>
    <row r="260" s="188" customFormat="true" ht="15.75" hidden="false" customHeight="true" outlineLevel="0" collapsed="false">
      <c r="B260" s="189"/>
      <c r="C260" s="190"/>
      <c r="D260" s="190"/>
      <c r="E260" s="191"/>
      <c r="F260" s="207" t="s">
        <v>206</v>
      </c>
      <c r="G260" s="207"/>
      <c r="H260" s="207"/>
      <c r="I260" s="207"/>
      <c r="J260" s="190"/>
      <c r="K260" s="193" t="n">
        <v>111.177</v>
      </c>
      <c r="L260" s="190"/>
      <c r="M260" s="190"/>
      <c r="N260" s="190"/>
      <c r="O260" s="190"/>
      <c r="P260" s="190"/>
      <c r="Q260" s="190"/>
      <c r="R260" s="194"/>
      <c r="T260" s="195"/>
      <c r="U260" s="190"/>
      <c r="V260" s="190"/>
      <c r="W260" s="190"/>
      <c r="X260" s="190"/>
      <c r="Y260" s="190"/>
      <c r="Z260" s="190"/>
      <c r="AA260" s="196"/>
      <c r="AT260" s="197" t="s">
        <v>147</v>
      </c>
      <c r="AU260" s="197" t="s">
        <v>85</v>
      </c>
      <c r="AV260" s="188" t="s">
        <v>85</v>
      </c>
      <c r="AW260" s="188" t="s">
        <v>26</v>
      </c>
      <c r="AX260" s="188" t="s">
        <v>68</v>
      </c>
      <c r="AY260" s="197" t="s">
        <v>134</v>
      </c>
    </row>
    <row r="261" s="198" customFormat="true" ht="15.75" hidden="false" customHeight="true" outlineLevel="0" collapsed="false">
      <c r="B261" s="199"/>
      <c r="C261" s="200"/>
      <c r="D261" s="200"/>
      <c r="E261" s="201"/>
      <c r="F261" s="209" t="s">
        <v>207</v>
      </c>
      <c r="G261" s="209"/>
      <c r="H261" s="209"/>
      <c r="I261" s="209"/>
      <c r="J261" s="200"/>
      <c r="K261" s="201"/>
      <c r="L261" s="200"/>
      <c r="M261" s="200"/>
      <c r="N261" s="200"/>
      <c r="O261" s="200"/>
      <c r="P261" s="200"/>
      <c r="Q261" s="200"/>
      <c r="R261" s="203"/>
      <c r="T261" s="204"/>
      <c r="U261" s="200"/>
      <c r="V261" s="200"/>
      <c r="W261" s="200"/>
      <c r="X261" s="200"/>
      <c r="Y261" s="200"/>
      <c r="Z261" s="200"/>
      <c r="AA261" s="205"/>
      <c r="AT261" s="206" t="s">
        <v>147</v>
      </c>
      <c r="AU261" s="206" t="s">
        <v>85</v>
      </c>
      <c r="AV261" s="198" t="s">
        <v>74</v>
      </c>
      <c r="AW261" s="198" t="s">
        <v>26</v>
      </c>
      <c r="AX261" s="198" t="s">
        <v>68</v>
      </c>
      <c r="AY261" s="206" t="s">
        <v>134</v>
      </c>
    </row>
    <row r="262" s="188" customFormat="true" ht="15.75" hidden="false" customHeight="true" outlineLevel="0" collapsed="false">
      <c r="B262" s="189"/>
      <c r="C262" s="190"/>
      <c r="D262" s="190"/>
      <c r="E262" s="191"/>
      <c r="F262" s="207" t="s">
        <v>208</v>
      </c>
      <c r="G262" s="207"/>
      <c r="H262" s="207"/>
      <c r="I262" s="207"/>
      <c r="J262" s="190"/>
      <c r="K262" s="193" t="n">
        <v>43.797</v>
      </c>
      <c r="L262" s="190"/>
      <c r="M262" s="190"/>
      <c r="N262" s="190"/>
      <c r="O262" s="190"/>
      <c r="P262" s="190"/>
      <c r="Q262" s="190"/>
      <c r="R262" s="194"/>
      <c r="T262" s="195"/>
      <c r="U262" s="190"/>
      <c r="V262" s="190"/>
      <c r="W262" s="190"/>
      <c r="X262" s="190"/>
      <c r="Y262" s="190"/>
      <c r="Z262" s="190"/>
      <c r="AA262" s="196"/>
      <c r="AT262" s="197" t="s">
        <v>147</v>
      </c>
      <c r="AU262" s="197" t="s">
        <v>85</v>
      </c>
      <c r="AV262" s="188" t="s">
        <v>85</v>
      </c>
      <c r="AW262" s="188" t="s">
        <v>26</v>
      </c>
      <c r="AX262" s="188" t="s">
        <v>68</v>
      </c>
      <c r="AY262" s="197" t="s">
        <v>134</v>
      </c>
    </row>
    <row r="263" s="210" customFormat="true" ht="15.75" hidden="false" customHeight="true" outlineLevel="0" collapsed="false">
      <c r="B263" s="211"/>
      <c r="C263" s="212"/>
      <c r="D263" s="212"/>
      <c r="E263" s="213"/>
      <c r="F263" s="214" t="s">
        <v>209</v>
      </c>
      <c r="G263" s="214"/>
      <c r="H263" s="214"/>
      <c r="I263" s="214"/>
      <c r="J263" s="212"/>
      <c r="K263" s="215" t="n">
        <v>154.974</v>
      </c>
      <c r="L263" s="212"/>
      <c r="M263" s="212"/>
      <c r="N263" s="212"/>
      <c r="O263" s="212"/>
      <c r="P263" s="212"/>
      <c r="Q263" s="212"/>
      <c r="R263" s="216"/>
      <c r="T263" s="217"/>
      <c r="U263" s="212"/>
      <c r="V263" s="212"/>
      <c r="W263" s="212"/>
      <c r="X263" s="212"/>
      <c r="Y263" s="212"/>
      <c r="Z263" s="212"/>
      <c r="AA263" s="218"/>
      <c r="AT263" s="219" t="s">
        <v>147</v>
      </c>
      <c r="AU263" s="219" t="s">
        <v>85</v>
      </c>
      <c r="AV263" s="210" t="s">
        <v>139</v>
      </c>
      <c r="AW263" s="210" t="s">
        <v>26</v>
      </c>
      <c r="AX263" s="210" t="s">
        <v>74</v>
      </c>
      <c r="AY263" s="219" t="s">
        <v>134</v>
      </c>
    </row>
    <row r="264" s="28" customFormat="true" ht="35.25" hidden="false" customHeight="true" outlineLevel="0" collapsed="false">
      <c r="B264" s="167"/>
      <c r="C264" s="168" t="n">
        <v>51</v>
      </c>
      <c r="D264" s="168" t="s">
        <v>135</v>
      </c>
      <c r="E264" s="169" t="s">
        <v>352</v>
      </c>
      <c r="F264" s="170" t="s">
        <v>353</v>
      </c>
      <c r="G264" s="170"/>
      <c r="H264" s="170"/>
      <c r="I264" s="170"/>
      <c r="J264" s="171" t="s">
        <v>138</v>
      </c>
      <c r="K264" s="172" t="n">
        <v>96.592</v>
      </c>
      <c r="L264" s="173"/>
      <c r="M264" s="173"/>
      <c r="N264" s="173" t="n">
        <f aca="false">ROUND(L264*K264,2)</f>
        <v>0</v>
      </c>
      <c r="O264" s="173"/>
      <c r="P264" s="173"/>
      <c r="Q264" s="173"/>
      <c r="R264" s="174"/>
      <c r="T264" s="175"/>
      <c r="U264" s="40" t="s">
        <v>33</v>
      </c>
      <c r="V264" s="176" t="n">
        <v>0.22</v>
      </c>
      <c r="W264" s="176" t="n">
        <f aca="false">V264*K264</f>
        <v>21.25024</v>
      </c>
      <c r="X264" s="176" t="n">
        <v>0</v>
      </c>
      <c r="Y264" s="176" t="n">
        <f aca="false">X264*K264</f>
        <v>0</v>
      </c>
      <c r="Z264" s="176" t="n">
        <v>0.059</v>
      </c>
      <c r="AA264" s="177" t="n">
        <f aca="false">Z264*K264</f>
        <v>5.698928</v>
      </c>
      <c r="AR264" s="10" t="s">
        <v>139</v>
      </c>
      <c r="AT264" s="10" t="s">
        <v>135</v>
      </c>
      <c r="AU264" s="10" t="s">
        <v>85</v>
      </c>
      <c r="AY264" s="10" t="s">
        <v>134</v>
      </c>
      <c r="BE264" s="178" t="n">
        <f aca="false">IF(U264="základní",N264,0)</f>
        <v>0</v>
      </c>
      <c r="BF264" s="178" t="n">
        <f aca="false">IF(U264="snížená",N264,0)</f>
        <v>0</v>
      </c>
      <c r="BG264" s="178" t="n">
        <f aca="false">IF(U264="zákl. přenesená",N264,0)</f>
        <v>0</v>
      </c>
      <c r="BH264" s="178" t="n">
        <f aca="false">IF(U264="sníž. přenesená",N264,0)</f>
        <v>0</v>
      </c>
      <c r="BI264" s="178" t="n">
        <f aca="false">IF(U264="nulová",N264,0)</f>
        <v>0</v>
      </c>
      <c r="BJ264" s="10" t="s">
        <v>74</v>
      </c>
      <c r="BK264" s="178" t="n">
        <f aca="false">ROUND(L264*K264,2)</f>
        <v>0</v>
      </c>
      <c r="BL264" s="10" t="s">
        <v>139</v>
      </c>
      <c r="BM264" s="10" t="s">
        <v>354</v>
      </c>
    </row>
    <row r="265" s="198" customFormat="true" ht="15" hidden="false" customHeight="true" outlineLevel="0" collapsed="false">
      <c r="B265" s="199"/>
      <c r="C265" s="200"/>
      <c r="D265" s="200"/>
      <c r="E265" s="201"/>
      <c r="F265" s="202" t="s">
        <v>239</v>
      </c>
      <c r="G265" s="202"/>
      <c r="H265" s="202"/>
      <c r="I265" s="202"/>
      <c r="J265" s="200"/>
      <c r="K265" s="201"/>
      <c r="L265" s="200"/>
      <c r="M265" s="200"/>
      <c r="N265" s="200"/>
      <c r="O265" s="200"/>
      <c r="P265" s="200"/>
      <c r="Q265" s="200"/>
      <c r="R265" s="203"/>
      <c r="T265" s="204"/>
      <c r="U265" s="200"/>
      <c r="V265" s="200"/>
      <c r="W265" s="200"/>
      <c r="X265" s="200"/>
      <c r="Y265" s="200"/>
      <c r="Z265" s="200"/>
      <c r="AA265" s="205"/>
      <c r="AT265" s="206" t="s">
        <v>147</v>
      </c>
      <c r="AU265" s="206" t="s">
        <v>85</v>
      </c>
      <c r="AV265" s="198" t="s">
        <v>74</v>
      </c>
      <c r="AW265" s="198" t="s">
        <v>26</v>
      </c>
      <c r="AX265" s="198" t="s">
        <v>68</v>
      </c>
      <c r="AY265" s="206" t="s">
        <v>134</v>
      </c>
    </row>
    <row r="266" s="188" customFormat="true" ht="14.25" hidden="false" customHeight="true" outlineLevel="0" collapsed="false">
      <c r="B266" s="189"/>
      <c r="C266" s="190"/>
      <c r="D266" s="190"/>
      <c r="E266" s="191"/>
      <c r="F266" s="207" t="s">
        <v>240</v>
      </c>
      <c r="G266" s="207"/>
      <c r="H266" s="207"/>
      <c r="I266" s="207"/>
      <c r="J266" s="190"/>
      <c r="K266" s="193" t="n">
        <v>96.592</v>
      </c>
      <c r="L266" s="190"/>
      <c r="M266" s="190"/>
      <c r="N266" s="190"/>
      <c r="O266" s="190"/>
      <c r="P266" s="190"/>
      <c r="Q266" s="190"/>
      <c r="R266" s="194"/>
      <c r="T266" s="195"/>
      <c r="U266" s="190"/>
      <c r="V266" s="190"/>
      <c r="W266" s="190"/>
      <c r="X266" s="190"/>
      <c r="Y266" s="190"/>
      <c r="Z266" s="190"/>
      <c r="AA266" s="196"/>
      <c r="AT266" s="197" t="s">
        <v>147</v>
      </c>
      <c r="AU266" s="197" t="s">
        <v>85</v>
      </c>
      <c r="AV266" s="188" t="s">
        <v>85</v>
      </c>
      <c r="AW266" s="188" t="s">
        <v>26</v>
      </c>
      <c r="AX266" s="188" t="s">
        <v>74</v>
      </c>
      <c r="AY266" s="197" t="s">
        <v>134</v>
      </c>
    </row>
    <row r="267" s="153" customFormat="true" ht="18.75" hidden="false" customHeight="true" outlineLevel="0" collapsed="false">
      <c r="B267" s="154"/>
      <c r="C267" s="155"/>
      <c r="D267" s="165" t="s">
        <v>103</v>
      </c>
      <c r="E267" s="165"/>
      <c r="F267" s="165"/>
      <c r="G267" s="165"/>
      <c r="H267" s="165"/>
      <c r="I267" s="165"/>
      <c r="J267" s="165"/>
      <c r="K267" s="165"/>
      <c r="L267" s="165"/>
      <c r="M267" s="165"/>
      <c r="N267" s="166" t="n">
        <f aca="false">SUM(N268:Q274)</f>
        <v>0</v>
      </c>
      <c r="O267" s="166"/>
      <c r="P267" s="166"/>
      <c r="Q267" s="166"/>
      <c r="R267" s="158"/>
      <c r="T267" s="159"/>
      <c r="U267" s="155"/>
      <c r="V267" s="155"/>
      <c r="W267" s="160" t="n">
        <f aca="false">SUM(W268:W274)</f>
        <v>52.30084</v>
      </c>
      <c r="X267" s="155"/>
      <c r="Y267" s="160" t="n">
        <f aca="false">SUM(Y268:Y274)</f>
        <v>0</v>
      </c>
      <c r="Z267" s="155"/>
      <c r="AA267" s="161" t="n">
        <f aca="false">SUM(AA268:AA274)</f>
        <v>0</v>
      </c>
      <c r="AR267" s="162" t="s">
        <v>74</v>
      </c>
      <c r="AT267" s="163" t="s">
        <v>67</v>
      </c>
      <c r="AU267" s="163" t="s">
        <v>74</v>
      </c>
      <c r="AY267" s="162" t="s">
        <v>134</v>
      </c>
      <c r="BK267" s="164" t="n">
        <f aca="false">SUM(BK268:BK274)</f>
        <v>0</v>
      </c>
    </row>
    <row r="268" s="28" customFormat="true" ht="28.5" hidden="false" customHeight="true" outlineLevel="0" collapsed="false">
      <c r="B268" s="167"/>
      <c r="C268" s="168" t="n">
        <v>52</v>
      </c>
      <c r="D268" s="168" t="s">
        <v>135</v>
      </c>
      <c r="E268" s="169" t="s">
        <v>355</v>
      </c>
      <c r="F268" s="170" t="s">
        <v>356</v>
      </c>
      <c r="G268" s="170"/>
      <c r="H268" s="170"/>
      <c r="I268" s="170"/>
      <c r="J268" s="171" t="s">
        <v>196</v>
      </c>
      <c r="K268" s="172" t="n">
        <v>18.302</v>
      </c>
      <c r="L268" s="173"/>
      <c r="M268" s="173"/>
      <c r="N268" s="173" t="n">
        <f aca="false">ROUND(L268*K268,2)</f>
        <v>0</v>
      </c>
      <c r="O268" s="173"/>
      <c r="P268" s="173"/>
      <c r="Q268" s="173"/>
      <c r="R268" s="174"/>
      <c r="T268" s="175"/>
      <c r="U268" s="40" t="s">
        <v>33</v>
      </c>
      <c r="V268" s="176" t="n">
        <v>2.42</v>
      </c>
      <c r="W268" s="176" t="n">
        <f aca="false">V268*K268</f>
        <v>44.29084</v>
      </c>
      <c r="X268" s="176" t="n">
        <v>0</v>
      </c>
      <c r="Y268" s="176" t="n">
        <f aca="false">X268*K268</f>
        <v>0</v>
      </c>
      <c r="Z268" s="176" t="n">
        <v>0</v>
      </c>
      <c r="AA268" s="177" t="n">
        <f aca="false">Z268*K268</f>
        <v>0</v>
      </c>
      <c r="AR268" s="10" t="s">
        <v>139</v>
      </c>
      <c r="AT268" s="10" t="s">
        <v>135</v>
      </c>
      <c r="AU268" s="10" t="s">
        <v>85</v>
      </c>
      <c r="AY268" s="10" t="s">
        <v>134</v>
      </c>
      <c r="BE268" s="178" t="n">
        <f aca="false">IF(U268="základní",N268,0)</f>
        <v>0</v>
      </c>
      <c r="BF268" s="178" t="n">
        <f aca="false">IF(U268="snížená",N268,0)</f>
        <v>0</v>
      </c>
      <c r="BG268" s="178" t="n">
        <f aca="false">IF(U268="zákl. přenesená",N268,0)</f>
        <v>0</v>
      </c>
      <c r="BH268" s="178" t="n">
        <f aca="false">IF(U268="sníž. přenesená",N268,0)</f>
        <v>0</v>
      </c>
      <c r="BI268" s="178" t="n">
        <f aca="false">IF(U268="nulová",N268,0)</f>
        <v>0</v>
      </c>
      <c r="BJ268" s="10" t="s">
        <v>74</v>
      </c>
      <c r="BK268" s="178" t="n">
        <f aca="false">ROUND(L268*K268,2)</f>
        <v>0</v>
      </c>
      <c r="BL268" s="10" t="s">
        <v>139</v>
      </c>
      <c r="BM268" s="10" t="s">
        <v>357</v>
      </c>
    </row>
    <row r="269" customFormat="false" ht="18" hidden="false" customHeight="true" outlineLevel="0" collapsed="false">
      <c r="A269" s="28"/>
      <c r="B269" s="167"/>
      <c r="C269" s="168" t="n">
        <v>53</v>
      </c>
      <c r="D269" s="168" t="s">
        <v>135</v>
      </c>
      <c r="E269" s="169" t="s">
        <v>358</v>
      </c>
      <c r="F269" s="170" t="s">
        <v>359</v>
      </c>
      <c r="G269" s="170"/>
      <c r="H269" s="170"/>
      <c r="I269" s="170"/>
      <c r="J269" s="171" t="s">
        <v>221</v>
      </c>
      <c r="K269" s="172" t="n">
        <v>6</v>
      </c>
      <c r="L269" s="173"/>
      <c r="M269" s="173"/>
      <c r="N269" s="173" t="n">
        <f aca="false">ROUND(L269*K269,2)</f>
        <v>0</v>
      </c>
      <c r="O269" s="173"/>
      <c r="P269" s="173"/>
      <c r="Q269" s="173"/>
      <c r="R269" s="174"/>
      <c r="T269" s="175"/>
      <c r="U269" s="40" t="s">
        <v>33</v>
      </c>
      <c r="V269" s="176" t="n">
        <v>1.335</v>
      </c>
      <c r="W269" s="176" t="n">
        <f aca="false">V269*K269</f>
        <v>8.01</v>
      </c>
      <c r="X269" s="176" t="n">
        <v>0</v>
      </c>
      <c r="Y269" s="176" t="n">
        <f aca="false">X269*K269</f>
        <v>0</v>
      </c>
      <c r="Z269" s="176" t="n">
        <v>0</v>
      </c>
      <c r="AA269" s="177" t="n">
        <f aca="false">Z269*K269</f>
        <v>0</v>
      </c>
      <c r="AR269" s="10" t="s">
        <v>139</v>
      </c>
      <c r="AT269" s="10" t="s">
        <v>135</v>
      </c>
      <c r="AU269" s="10" t="s">
        <v>85</v>
      </c>
      <c r="AY269" s="10" t="s">
        <v>134</v>
      </c>
      <c r="BE269" s="178" t="n">
        <f aca="false">IF(U269="základní",N269,0)</f>
        <v>0</v>
      </c>
      <c r="BF269" s="178" t="n">
        <f aca="false">IF(U269="snížená",N269,0)</f>
        <v>0</v>
      </c>
      <c r="BG269" s="178" t="n">
        <f aca="false">IF(U269="zákl. přenesená",N269,0)</f>
        <v>0</v>
      </c>
      <c r="BH269" s="178" t="n">
        <f aca="false">IF(U269="sníž. přenesená",N269,0)</f>
        <v>0</v>
      </c>
      <c r="BI269" s="178" t="n">
        <f aca="false">IF(U269="nulová",N269,0)</f>
        <v>0</v>
      </c>
      <c r="BJ269" s="10" t="s">
        <v>74</v>
      </c>
      <c r="BK269" s="178" t="n">
        <f aca="false">ROUND(L269*K269,2)</f>
        <v>0</v>
      </c>
      <c r="BL269" s="10" t="s">
        <v>139</v>
      </c>
      <c r="BM269" s="10" t="s">
        <v>360</v>
      </c>
    </row>
    <row r="270" customFormat="false" ht="27" hidden="false" customHeight="true" outlineLevel="0" collapsed="false">
      <c r="A270" s="28"/>
      <c r="B270" s="167"/>
      <c r="C270" s="168" t="n">
        <v>54</v>
      </c>
      <c r="D270" s="168" t="s">
        <v>135</v>
      </c>
      <c r="E270" s="169" t="s">
        <v>361</v>
      </c>
      <c r="F270" s="170" t="s">
        <v>362</v>
      </c>
      <c r="G270" s="170"/>
      <c r="H270" s="170"/>
      <c r="I270" s="170"/>
      <c r="J270" s="171" t="s">
        <v>196</v>
      </c>
      <c r="K270" s="172" t="n">
        <v>18.302</v>
      </c>
      <c r="L270" s="173"/>
      <c r="M270" s="173"/>
      <c r="N270" s="173" t="n">
        <f aca="false">ROUND(L270*K270,2)</f>
        <v>0</v>
      </c>
      <c r="O270" s="173"/>
      <c r="P270" s="173"/>
      <c r="Q270" s="173"/>
      <c r="R270" s="174"/>
      <c r="T270" s="175"/>
      <c r="U270" s="40" t="s">
        <v>33</v>
      </c>
      <c r="V270" s="176" t="n">
        <v>0</v>
      </c>
      <c r="W270" s="176" t="n">
        <f aca="false">V270*K270</f>
        <v>0</v>
      </c>
      <c r="X270" s="176" t="n">
        <v>0</v>
      </c>
      <c r="Y270" s="176" t="n">
        <f aca="false">X270*K270</f>
        <v>0</v>
      </c>
      <c r="Z270" s="176" t="n">
        <v>0</v>
      </c>
      <c r="AA270" s="177" t="n">
        <f aca="false">Z270*K270</f>
        <v>0</v>
      </c>
      <c r="AR270" s="10" t="s">
        <v>139</v>
      </c>
      <c r="AT270" s="10" t="s">
        <v>135</v>
      </c>
      <c r="AU270" s="10" t="s">
        <v>85</v>
      </c>
      <c r="AY270" s="10" t="s">
        <v>134</v>
      </c>
      <c r="BE270" s="178" t="n">
        <f aca="false">IF(U270="základní",N270,0)</f>
        <v>0</v>
      </c>
      <c r="BF270" s="178" t="n">
        <f aca="false">IF(U270="snížená",N270,0)</f>
        <v>0</v>
      </c>
      <c r="BG270" s="178" t="n">
        <f aca="false">IF(U270="zákl. přenesená",N270,0)</f>
        <v>0</v>
      </c>
      <c r="BH270" s="178" t="n">
        <f aca="false">IF(U270="sníž. přenesená",N270,0)</f>
        <v>0</v>
      </c>
      <c r="BI270" s="178" t="n">
        <f aca="false">IF(U270="nulová",N270,0)</f>
        <v>0</v>
      </c>
      <c r="BJ270" s="10" t="s">
        <v>74</v>
      </c>
      <c r="BK270" s="178" t="n">
        <f aca="false">ROUND(L270*K270,2)</f>
        <v>0</v>
      </c>
      <c r="BL270" s="10" t="s">
        <v>139</v>
      </c>
      <c r="BM270" s="10" t="s">
        <v>363</v>
      </c>
    </row>
    <row r="271" customFormat="false" ht="27.75" hidden="false" customHeight="true" outlineLevel="0" collapsed="false">
      <c r="A271" s="28"/>
      <c r="B271" s="167"/>
      <c r="C271" s="168" t="n">
        <v>55</v>
      </c>
      <c r="D271" s="168" t="s">
        <v>135</v>
      </c>
      <c r="E271" s="169" t="s">
        <v>364</v>
      </c>
      <c r="F271" s="170" t="s">
        <v>365</v>
      </c>
      <c r="G271" s="170"/>
      <c r="H271" s="170"/>
      <c r="I271" s="170"/>
      <c r="J271" s="171" t="s">
        <v>196</v>
      </c>
      <c r="K271" s="172" t="n">
        <v>274.53</v>
      </c>
      <c r="L271" s="173"/>
      <c r="M271" s="173"/>
      <c r="N271" s="173" t="n">
        <f aca="false">ROUND(L271*K271,2)</f>
        <v>0</v>
      </c>
      <c r="O271" s="173"/>
      <c r="P271" s="173"/>
      <c r="Q271" s="173"/>
      <c r="R271" s="174"/>
      <c r="T271" s="175"/>
      <c r="U271" s="40" t="s">
        <v>33</v>
      </c>
      <c r="V271" s="176" t="n">
        <v>0</v>
      </c>
      <c r="W271" s="176" t="n">
        <f aca="false">V271*K271</f>
        <v>0</v>
      </c>
      <c r="X271" s="176" t="n">
        <v>0</v>
      </c>
      <c r="Y271" s="176" t="n">
        <f aca="false">X271*K271</f>
        <v>0</v>
      </c>
      <c r="Z271" s="176" t="n">
        <v>0</v>
      </c>
      <c r="AA271" s="177" t="n">
        <f aca="false">Z271*K271</f>
        <v>0</v>
      </c>
      <c r="AR271" s="10" t="s">
        <v>139</v>
      </c>
      <c r="AT271" s="10" t="s">
        <v>135</v>
      </c>
      <c r="AU271" s="10" t="s">
        <v>85</v>
      </c>
      <c r="AY271" s="10" t="s">
        <v>134</v>
      </c>
      <c r="BE271" s="178" t="n">
        <f aca="false">IF(U271="základní",N271,0)</f>
        <v>0</v>
      </c>
      <c r="BF271" s="178" t="n">
        <f aca="false">IF(U271="snížená",N271,0)</f>
        <v>0</v>
      </c>
      <c r="BG271" s="178" t="n">
        <f aca="false">IF(U271="zákl. přenesená",N271,0)</f>
        <v>0</v>
      </c>
      <c r="BH271" s="178" t="n">
        <f aca="false">IF(U271="sníž. přenesená",N271,0)</f>
        <v>0</v>
      </c>
      <c r="BI271" s="178" t="n">
        <f aca="false">IF(U271="nulová",N271,0)</f>
        <v>0</v>
      </c>
      <c r="BJ271" s="10" t="s">
        <v>74</v>
      </c>
      <c r="BK271" s="178" t="n">
        <f aca="false">ROUND(L271*K271,2)</f>
        <v>0</v>
      </c>
      <c r="BL271" s="10" t="s">
        <v>139</v>
      </c>
      <c r="BM271" s="10" t="s">
        <v>366</v>
      </c>
    </row>
    <row r="272" s="188" customFormat="true" ht="18" hidden="false" customHeight="true" outlineLevel="0" collapsed="false">
      <c r="B272" s="189"/>
      <c r="C272" s="190"/>
      <c r="D272" s="190"/>
      <c r="E272" s="191"/>
      <c r="F272" s="192" t="s">
        <v>367</v>
      </c>
      <c r="G272" s="192"/>
      <c r="H272" s="192"/>
      <c r="I272" s="192"/>
      <c r="J272" s="190"/>
      <c r="K272" s="193" t="n">
        <v>274.53</v>
      </c>
      <c r="L272" s="190"/>
      <c r="M272" s="190"/>
      <c r="N272" s="190"/>
      <c r="O272" s="190"/>
      <c r="P272" s="190"/>
      <c r="Q272" s="190"/>
      <c r="R272" s="194"/>
      <c r="T272" s="195"/>
      <c r="U272" s="190"/>
      <c r="V272" s="190"/>
      <c r="W272" s="190"/>
      <c r="X272" s="190"/>
      <c r="Y272" s="190"/>
      <c r="Z272" s="190"/>
      <c r="AA272" s="196"/>
      <c r="AT272" s="197" t="s">
        <v>147</v>
      </c>
      <c r="AU272" s="197" t="s">
        <v>85</v>
      </c>
      <c r="AV272" s="188" t="s">
        <v>85</v>
      </c>
      <c r="AW272" s="188" t="s">
        <v>26</v>
      </c>
      <c r="AX272" s="188" t="s">
        <v>74</v>
      </c>
      <c r="AY272" s="197" t="s">
        <v>134</v>
      </c>
    </row>
    <row r="273" s="28" customFormat="true" ht="28.5" hidden="false" customHeight="true" outlineLevel="0" collapsed="false">
      <c r="B273" s="167"/>
      <c r="C273" s="168" t="n">
        <v>56</v>
      </c>
      <c r="D273" s="168" t="s">
        <v>135</v>
      </c>
      <c r="E273" s="169" t="s">
        <v>368</v>
      </c>
      <c r="F273" s="170" t="s">
        <v>369</v>
      </c>
      <c r="G273" s="170"/>
      <c r="H273" s="170"/>
      <c r="I273" s="170"/>
      <c r="J273" s="171" t="s">
        <v>196</v>
      </c>
      <c r="K273" s="172" t="n">
        <v>0.95</v>
      </c>
      <c r="L273" s="173"/>
      <c r="M273" s="173"/>
      <c r="N273" s="173" t="n">
        <f aca="false">ROUND(L273*K273,2)</f>
        <v>0</v>
      </c>
      <c r="O273" s="173"/>
      <c r="P273" s="173"/>
      <c r="Q273" s="173"/>
      <c r="R273" s="174"/>
      <c r="T273" s="175"/>
      <c r="U273" s="40" t="s">
        <v>33</v>
      </c>
      <c r="V273" s="176" t="n">
        <v>0</v>
      </c>
      <c r="W273" s="176" t="n">
        <f aca="false">V273*K273</f>
        <v>0</v>
      </c>
      <c r="X273" s="176" t="n">
        <v>0</v>
      </c>
      <c r="Y273" s="176" t="n">
        <f aca="false">X273*K273</f>
        <v>0</v>
      </c>
      <c r="Z273" s="176" t="n">
        <v>0</v>
      </c>
      <c r="AA273" s="177" t="n">
        <f aca="false">Z273*K273</f>
        <v>0</v>
      </c>
      <c r="AR273" s="10" t="s">
        <v>139</v>
      </c>
      <c r="AT273" s="10" t="s">
        <v>135</v>
      </c>
      <c r="AU273" s="10" t="s">
        <v>85</v>
      </c>
      <c r="AY273" s="10" t="s">
        <v>134</v>
      </c>
      <c r="BE273" s="178" t="n">
        <f aca="false">IF(U273="základní",N273,0)</f>
        <v>0</v>
      </c>
      <c r="BF273" s="178" t="n">
        <f aca="false">IF(U273="snížená",N273,0)</f>
        <v>0</v>
      </c>
      <c r="BG273" s="178" t="n">
        <f aca="false">IF(U273="zákl. přenesená",N273,0)</f>
        <v>0</v>
      </c>
      <c r="BH273" s="178" t="n">
        <f aca="false">IF(U273="sníž. přenesená",N273,0)</f>
        <v>0</v>
      </c>
      <c r="BI273" s="178" t="n">
        <f aca="false">IF(U273="nulová",N273,0)</f>
        <v>0</v>
      </c>
      <c r="BJ273" s="10" t="s">
        <v>74</v>
      </c>
      <c r="BK273" s="178" t="n">
        <f aca="false">ROUND(L273*K273,2)</f>
        <v>0</v>
      </c>
      <c r="BL273" s="10" t="s">
        <v>139</v>
      </c>
      <c r="BM273" s="10" t="s">
        <v>370</v>
      </c>
    </row>
    <row r="274" customFormat="false" ht="27.75" hidden="false" customHeight="true" outlineLevel="0" collapsed="false">
      <c r="A274" s="28"/>
      <c r="B274" s="167"/>
      <c r="C274" s="168" t="n">
        <v>57</v>
      </c>
      <c r="D274" s="168" t="s">
        <v>135</v>
      </c>
      <c r="E274" s="169" t="s">
        <v>371</v>
      </c>
      <c r="F274" s="170" t="s">
        <v>372</v>
      </c>
      <c r="G274" s="170"/>
      <c r="H274" s="170"/>
      <c r="I274" s="170"/>
      <c r="J274" s="171" t="s">
        <v>196</v>
      </c>
      <c r="K274" s="172" t="n">
        <v>18.302</v>
      </c>
      <c r="L274" s="173"/>
      <c r="M274" s="173"/>
      <c r="N274" s="173" t="n">
        <f aca="false">ROUND(L274*K274,2)</f>
        <v>0</v>
      </c>
      <c r="O274" s="173"/>
      <c r="P274" s="173"/>
      <c r="Q274" s="173"/>
      <c r="R274" s="174"/>
      <c r="T274" s="175"/>
      <c r="U274" s="40" t="s">
        <v>33</v>
      </c>
      <c r="V274" s="176" t="n">
        <v>0</v>
      </c>
      <c r="W274" s="176" t="n">
        <f aca="false">V274*K274</f>
        <v>0</v>
      </c>
      <c r="X274" s="176" t="n">
        <v>0</v>
      </c>
      <c r="Y274" s="176" t="n">
        <f aca="false">X274*K274</f>
        <v>0</v>
      </c>
      <c r="Z274" s="176" t="n">
        <v>0</v>
      </c>
      <c r="AA274" s="177" t="n">
        <f aca="false">Z274*K274</f>
        <v>0</v>
      </c>
      <c r="AR274" s="10" t="s">
        <v>139</v>
      </c>
      <c r="AT274" s="10" t="s">
        <v>135</v>
      </c>
      <c r="AU274" s="10" t="s">
        <v>85</v>
      </c>
      <c r="AY274" s="10" t="s">
        <v>134</v>
      </c>
      <c r="BE274" s="178" t="n">
        <f aca="false">IF(U274="základní",N274,0)</f>
        <v>0</v>
      </c>
      <c r="BF274" s="178" t="n">
        <f aca="false">IF(U274="snížená",N274,0)</f>
        <v>0</v>
      </c>
      <c r="BG274" s="178" t="n">
        <f aca="false">IF(U274="zákl. přenesená",N274,0)</f>
        <v>0</v>
      </c>
      <c r="BH274" s="178" t="n">
        <f aca="false">IF(U274="sníž. přenesená",N274,0)</f>
        <v>0</v>
      </c>
      <c r="BI274" s="178" t="n">
        <f aca="false">IF(U274="nulová",N274,0)</f>
        <v>0</v>
      </c>
      <c r="BJ274" s="10" t="s">
        <v>74</v>
      </c>
      <c r="BK274" s="178" t="n">
        <f aca="false">ROUND(L274*K274,2)</f>
        <v>0</v>
      </c>
      <c r="BL274" s="10" t="s">
        <v>139</v>
      </c>
      <c r="BM274" s="10" t="s">
        <v>373</v>
      </c>
    </row>
    <row r="275" s="153" customFormat="true" ht="19.5" hidden="false" customHeight="true" outlineLevel="0" collapsed="false">
      <c r="B275" s="154"/>
      <c r="C275" s="155"/>
      <c r="D275" s="165" t="s">
        <v>104</v>
      </c>
      <c r="E275" s="165"/>
      <c r="F275" s="165"/>
      <c r="G275" s="165"/>
      <c r="H275" s="165"/>
      <c r="I275" s="165"/>
      <c r="J275" s="165"/>
      <c r="K275" s="165"/>
      <c r="L275" s="165"/>
      <c r="M275" s="165"/>
      <c r="N275" s="187" t="n">
        <f aca="false">N276</f>
        <v>0</v>
      </c>
      <c r="O275" s="187"/>
      <c r="P275" s="187"/>
      <c r="Q275" s="187"/>
      <c r="R275" s="158"/>
      <c r="T275" s="159"/>
      <c r="U275" s="155"/>
      <c r="V275" s="155"/>
      <c r="W275" s="160" t="n">
        <f aca="false">W276</f>
        <v>0</v>
      </c>
      <c r="X275" s="155"/>
      <c r="Y275" s="160" t="n">
        <f aca="false">Y276</f>
        <v>0</v>
      </c>
      <c r="Z275" s="155"/>
      <c r="AA275" s="161" t="n">
        <f aca="false">AA276</f>
        <v>0</v>
      </c>
      <c r="AR275" s="162" t="s">
        <v>74</v>
      </c>
      <c r="AT275" s="163" t="s">
        <v>67</v>
      </c>
      <c r="AU275" s="163" t="s">
        <v>74</v>
      </c>
      <c r="AY275" s="162" t="s">
        <v>134</v>
      </c>
      <c r="BK275" s="164" t="n">
        <f aca="false">BK276</f>
        <v>0</v>
      </c>
    </row>
    <row r="276" s="28" customFormat="true" ht="18" hidden="false" customHeight="true" outlineLevel="0" collapsed="false">
      <c r="B276" s="167"/>
      <c r="C276" s="168" t="n">
        <v>58</v>
      </c>
      <c r="D276" s="168" t="s">
        <v>135</v>
      </c>
      <c r="E276" s="169" t="s">
        <v>374</v>
      </c>
      <c r="F276" s="170" t="s">
        <v>375</v>
      </c>
      <c r="G276" s="170"/>
      <c r="H276" s="170"/>
      <c r="I276" s="170"/>
      <c r="J276" s="171" t="s">
        <v>196</v>
      </c>
      <c r="K276" s="172" t="n">
        <v>78.85</v>
      </c>
      <c r="L276" s="173"/>
      <c r="M276" s="173"/>
      <c r="N276" s="173" t="n">
        <f aca="false">ROUND(L276*K276,2)</f>
        <v>0</v>
      </c>
      <c r="O276" s="173"/>
      <c r="P276" s="173"/>
      <c r="Q276" s="173"/>
      <c r="R276" s="174"/>
      <c r="T276" s="175"/>
      <c r="U276" s="40" t="s">
        <v>33</v>
      </c>
      <c r="V276" s="176" t="n">
        <v>0</v>
      </c>
      <c r="W276" s="176" t="n">
        <f aca="false">V276*K276</f>
        <v>0</v>
      </c>
      <c r="X276" s="176" t="n">
        <v>0</v>
      </c>
      <c r="Y276" s="176" t="n">
        <f aca="false">X276*K276</f>
        <v>0</v>
      </c>
      <c r="Z276" s="176" t="n">
        <v>0</v>
      </c>
      <c r="AA276" s="177" t="n">
        <f aca="false">Z276*K276</f>
        <v>0</v>
      </c>
      <c r="AR276" s="10" t="s">
        <v>139</v>
      </c>
      <c r="AT276" s="10" t="s">
        <v>135</v>
      </c>
      <c r="AU276" s="10" t="s">
        <v>85</v>
      </c>
      <c r="AY276" s="10" t="s">
        <v>134</v>
      </c>
      <c r="BE276" s="178" t="n">
        <f aca="false">IF(U276="základní",N276,0)</f>
        <v>0</v>
      </c>
      <c r="BF276" s="178" t="n">
        <f aca="false">IF(U276="snížená",N276,0)</f>
        <v>0</v>
      </c>
      <c r="BG276" s="178" t="n">
        <f aca="false">IF(U276="zákl. přenesená",N276,0)</f>
        <v>0</v>
      </c>
      <c r="BH276" s="178" t="n">
        <f aca="false">IF(U276="sníž. přenesená",N276,0)</f>
        <v>0</v>
      </c>
      <c r="BI276" s="178" t="n">
        <f aca="false">IF(U276="nulová",N276,0)</f>
        <v>0</v>
      </c>
      <c r="BJ276" s="10" t="s">
        <v>74</v>
      </c>
      <c r="BK276" s="178" t="n">
        <f aca="false">ROUND(L276*K276,2)</f>
        <v>0</v>
      </c>
      <c r="BL276" s="10" t="s">
        <v>139</v>
      </c>
      <c r="BM276" s="10" t="s">
        <v>376</v>
      </c>
    </row>
    <row r="277" s="153" customFormat="true" ht="24.75" hidden="false" customHeight="true" outlineLevel="0" collapsed="false">
      <c r="B277" s="154"/>
      <c r="C277" s="155"/>
      <c r="D277" s="156" t="s">
        <v>105</v>
      </c>
      <c r="E277" s="156"/>
      <c r="F277" s="156"/>
      <c r="G277" s="156"/>
      <c r="H277" s="156"/>
      <c r="I277" s="156"/>
      <c r="J277" s="156"/>
      <c r="K277" s="156"/>
      <c r="L277" s="156"/>
      <c r="M277" s="156"/>
      <c r="N277" s="227" t="n">
        <f aca="false">N278+N292+N313+N318+N368+N380+N400+N433+N481+N490+N506+N514</f>
        <v>0</v>
      </c>
      <c r="O277" s="227"/>
      <c r="P277" s="227"/>
      <c r="Q277" s="227"/>
      <c r="R277" s="158"/>
      <c r="T277" s="159"/>
      <c r="U277" s="155"/>
      <c r="V277" s="155"/>
      <c r="W277" s="160" t="n">
        <f aca="false">W278+W292+W313+W318+W368+W380+W400+W433+W481+W490+W506+W514</f>
        <v>798.501706</v>
      </c>
      <c r="X277" s="155"/>
      <c r="Y277" s="160" t="n">
        <f aca="false">Y278+Y292+Y313+Y318+Y368+Y380+Y400+Y433+Y481+Y490+Y506+Y514</f>
        <v>35.61023256</v>
      </c>
      <c r="Z277" s="155"/>
      <c r="AA277" s="161" t="n">
        <f aca="false">AA278+AA292+AA313+AA318+AA368+AA380+AA400+AA433+AA481+AA490+AA506+AA514</f>
        <v>9.50360094</v>
      </c>
      <c r="AR277" s="162" t="s">
        <v>85</v>
      </c>
      <c r="AT277" s="163" t="s">
        <v>67</v>
      </c>
      <c r="AU277" s="163" t="s">
        <v>68</v>
      </c>
      <c r="AY277" s="162" t="s">
        <v>134</v>
      </c>
      <c r="BK277" s="164" t="n">
        <f aca="false">BK278+BK292+BK313+BK318+BK368+BK380+BK400+BK433+BK481+BK490+BK506+BK514</f>
        <v>0</v>
      </c>
    </row>
    <row r="278" customFormat="false" ht="19.9" hidden="false" customHeight="true" outlineLevel="0" collapsed="false">
      <c r="A278" s="153"/>
      <c r="B278" s="154"/>
      <c r="C278" s="155"/>
      <c r="D278" s="165" t="s">
        <v>106</v>
      </c>
      <c r="E278" s="165"/>
      <c r="F278" s="165"/>
      <c r="G278" s="165"/>
      <c r="H278" s="165"/>
      <c r="I278" s="165"/>
      <c r="J278" s="165"/>
      <c r="K278" s="165"/>
      <c r="L278" s="165"/>
      <c r="M278" s="165"/>
      <c r="N278" s="166" t="n">
        <f aca="false">SUM(N279:Q291)</f>
        <v>0</v>
      </c>
      <c r="O278" s="166"/>
      <c r="P278" s="166"/>
      <c r="Q278" s="166"/>
      <c r="R278" s="158"/>
      <c r="T278" s="159"/>
      <c r="U278" s="155"/>
      <c r="V278" s="155"/>
      <c r="W278" s="160" t="n">
        <f aca="false">SUM(W279:W291)</f>
        <v>21.06</v>
      </c>
      <c r="X278" s="155"/>
      <c r="Y278" s="160" t="n">
        <f aca="false">SUM(Y279:Y291)</f>
        <v>7.4719125</v>
      </c>
      <c r="Z278" s="155"/>
      <c r="AA278" s="161" t="n">
        <f aca="false">SUM(AA279:AA291)</f>
        <v>0</v>
      </c>
      <c r="AR278" s="162" t="s">
        <v>85</v>
      </c>
      <c r="AT278" s="163" t="s">
        <v>67</v>
      </c>
      <c r="AU278" s="163" t="s">
        <v>74</v>
      </c>
      <c r="AY278" s="162" t="s">
        <v>134</v>
      </c>
      <c r="BK278" s="164" t="n">
        <f aca="false">SUM(BK279:BK291)</f>
        <v>0</v>
      </c>
    </row>
    <row r="279" s="28" customFormat="true" ht="44.25" hidden="false" customHeight="true" outlineLevel="0" collapsed="false">
      <c r="B279" s="167"/>
      <c r="C279" s="168" t="n">
        <v>59</v>
      </c>
      <c r="D279" s="168" t="s">
        <v>135</v>
      </c>
      <c r="E279" s="169" t="s">
        <v>377</v>
      </c>
      <c r="F279" s="170" t="s">
        <v>378</v>
      </c>
      <c r="G279" s="170"/>
      <c r="H279" s="170"/>
      <c r="I279" s="170"/>
      <c r="J279" s="171" t="s">
        <v>138</v>
      </c>
      <c r="K279" s="172" t="n">
        <f aca="false">K281</f>
        <v>67.5</v>
      </c>
      <c r="L279" s="173"/>
      <c r="M279" s="173"/>
      <c r="N279" s="173" t="n">
        <f aca="false">ROUND(L279*K279,2)</f>
        <v>0</v>
      </c>
      <c r="O279" s="173"/>
      <c r="P279" s="173"/>
      <c r="Q279" s="173"/>
      <c r="R279" s="174"/>
      <c r="T279" s="175"/>
      <c r="U279" s="40" t="s">
        <v>33</v>
      </c>
      <c r="V279" s="176" t="n">
        <v>0.172</v>
      </c>
      <c r="W279" s="176" t="n">
        <f aca="false">V279*K279</f>
        <v>11.61</v>
      </c>
      <c r="X279" s="176" t="n">
        <v>0.10349</v>
      </c>
      <c r="Y279" s="176" t="n">
        <f aca="false">X279*K279</f>
        <v>6.985575</v>
      </c>
      <c r="Z279" s="176" t="n">
        <v>0</v>
      </c>
      <c r="AA279" s="177" t="n">
        <f aca="false">Z279*K279</f>
        <v>0</v>
      </c>
      <c r="AR279" s="10" t="s">
        <v>379</v>
      </c>
      <c r="AT279" s="10" t="s">
        <v>135</v>
      </c>
      <c r="AU279" s="10" t="s">
        <v>85</v>
      </c>
      <c r="AY279" s="10" t="s">
        <v>134</v>
      </c>
      <c r="BE279" s="178" t="n">
        <f aca="false">IF(U279="základní",N279,0)</f>
        <v>0</v>
      </c>
      <c r="BF279" s="178" t="n">
        <f aca="false">IF(U279="snížená",N279,0)</f>
        <v>0</v>
      </c>
      <c r="BG279" s="178" t="n">
        <f aca="false">IF(U279="zákl. přenesená",N279,0)</f>
        <v>0</v>
      </c>
      <c r="BH279" s="178" t="n">
        <f aca="false">IF(U279="sníž. přenesená",N279,0)</f>
        <v>0</v>
      </c>
      <c r="BI279" s="178" t="n">
        <f aca="false">IF(U279="nulová",N279,0)</f>
        <v>0</v>
      </c>
      <c r="BJ279" s="10" t="s">
        <v>74</v>
      </c>
      <c r="BK279" s="178" t="n">
        <f aca="false">ROUND(L279*K279,2)</f>
        <v>0</v>
      </c>
      <c r="BL279" s="10" t="s">
        <v>379</v>
      </c>
      <c r="BM279" s="10" t="s">
        <v>380</v>
      </c>
    </row>
    <row r="280" s="198" customFormat="true" ht="17.25" hidden="false" customHeight="true" outlineLevel="0" collapsed="false">
      <c r="B280" s="199"/>
      <c r="C280" s="200"/>
      <c r="D280" s="200"/>
      <c r="E280" s="201"/>
      <c r="F280" s="202" t="s">
        <v>285</v>
      </c>
      <c r="G280" s="202"/>
      <c r="H280" s="202"/>
      <c r="I280" s="202"/>
      <c r="J280" s="200"/>
      <c r="K280" s="201"/>
      <c r="L280" s="200"/>
      <c r="M280" s="200"/>
      <c r="N280" s="200"/>
      <c r="O280" s="200"/>
      <c r="P280" s="200"/>
      <c r="Q280" s="200"/>
      <c r="R280" s="203"/>
      <c r="T280" s="204"/>
      <c r="U280" s="200"/>
      <c r="V280" s="200"/>
      <c r="W280" s="200"/>
      <c r="X280" s="200"/>
      <c r="Y280" s="200"/>
      <c r="Z280" s="200"/>
      <c r="AA280" s="205"/>
      <c r="AT280" s="206" t="s">
        <v>147</v>
      </c>
      <c r="AU280" s="206" t="s">
        <v>85</v>
      </c>
      <c r="AV280" s="198" t="s">
        <v>74</v>
      </c>
      <c r="AW280" s="198" t="s">
        <v>26</v>
      </c>
      <c r="AX280" s="198" t="s">
        <v>68</v>
      </c>
      <c r="AY280" s="206" t="s">
        <v>134</v>
      </c>
    </row>
    <row r="281" s="188" customFormat="true" ht="15" hidden="false" customHeight="true" outlineLevel="0" collapsed="false">
      <c r="B281" s="189"/>
      <c r="C281" s="190"/>
      <c r="D281" s="190"/>
      <c r="E281" s="191"/>
      <c r="F281" s="207" t="s">
        <v>286</v>
      </c>
      <c r="G281" s="207"/>
      <c r="H281" s="207"/>
      <c r="I281" s="207"/>
      <c r="J281" s="190"/>
      <c r="K281" s="193" t="n">
        <v>67.5</v>
      </c>
      <c r="L281" s="190"/>
      <c r="M281" s="190"/>
      <c r="N281" s="190"/>
      <c r="O281" s="190"/>
      <c r="P281" s="190"/>
      <c r="Q281" s="190"/>
      <c r="R281" s="194"/>
      <c r="T281" s="195"/>
      <c r="U281" s="190"/>
      <c r="V281" s="190"/>
      <c r="W281" s="190"/>
      <c r="X281" s="190"/>
      <c r="Y281" s="190"/>
      <c r="Z281" s="190"/>
      <c r="AA281" s="196"/>
      <c r="AT281" s="197" t="s">
        <v>147</v>
      </c>
      <c r="AU281" s="197" t="s">
        <v>85</v>
      </c>
      <c r="AV281" s="188" t="s">
        <v>85</v>
      </c>
      <c r="AW281" s="188" t="s">
        <v>26</v>
      </c>
      <c r="AX281" s="188" t="s">
        <v>68</v>
      </c>
      <c r="AY281" s="197" t="s">
        <v>134</v>
      </c>
    </row>
    <row r="282" s="28" customFormat="true" ht="18.75" hidden="false" customHeight="true" outlineLevel="0" collapsed="false">
      <c r="B282" s="167"/>
      <c r="C282" s="220" t="n">
        <v>60</v>
      </c>
      <c r="D282" s="220" t="s">
        <v>225</v>
      </c>
      <c r="E282" s="221" t="s">
        <v>381</v>
      </c>
      <c r="F282" s="222" t="s">
        <v>382</v>
      </c>
      <c r="G282" s="222"/>
      <c r="H282" s="222"/>
      <c r="I282" s="222"/>
      <c r="J282" s="223" t="s">
        <v>138</v>
      </c>
      <c r="K282" s="224" t="n">
        <f aca="false">K283</f>
        <v>74.25</v>
      </c>
      <c r="L282" s="225"/>
      <c r="M282" s="225"/>
      <c r="N282" s="225" t="n">
        <f aca="false">ROUND(L282*K282,2)</f>
        <v>0</v>
      </c>
      <c r="O282" s="225"/>
      <c r="P282" s="225"/>
      <c r="Q282" s="225"/>
      <c r="R282" s="174"/>
      <c r="T282" s="175"/>
      <c r="U282" s="40" t="s">
        <v>33</v>
      </c>
      <c r="V282" s="176" t="n">
        <v>0</v>
      </c>
      <c r="W282" s="176" t="n">
        <f aca="false">V282*K282</f>
        <v>0</v>
      </c>
      <c r="X282" s="176" t="n">
        <v>0.0003</v>
      </c>
      <c r="Y282" s="176" t="n">
        <f aca="false">X282*K282</f>
        <v>0.022275</v>
      </c>
      <c r="Z282" s="176" t="n">
        <v>0</v>
      </c>
      <c r="AA282" s="177" t="n">
        <f aca="false">Z282*K282</f>
        <v>0</v>
      </c>
      <c r="AR282" s="10" t="s">
        <v>383</v>
      </c>
      <c r="AT282" s="10" t="s">
        <v>225</v>
      </c>
      <c r="AU282" s="10" t="s">
        <v>85</v>
      </c>
      <c r="AY282" s="10" t="s">
        <v>134</v>
      </c>
      <c r="BE282" s="178" t="n">
        <f aca="false">IF(U282="základní",N282,0)</f>
        <v>0</v>
      </c>
      <c r="BF282" s="178" t="n">
        <f aca="false">IF(U282="snížená",N282,0)</f>
        <v>0</v>
      </c>
      <c r="BG282" s="178" t="n">
        <f aca="false">IF(U282="zákl. přenesená",N282,0)</f>
        <v>0</v>
      </c>
      <c r="BH282" s="178" t="n">
        <f aca="false">IF(U282="sníž. přenesená",N282,0)</f>
        <v>0</v>
      </c>
      <c r="BI282" s="178" t="n">
        <f aca="false">IF(U282="nulová",N282,0)</f>
        <v>0</v>
      </c>
      <c r="BJ282" s="10" t="s">
        <v>74</v>
      </c>
      <c r="BK282" s="178" t="n">
        <f aca="false">ROUND(L282*K282,2)</f>
        <v>0</v>
      </c>
      <c r="BL282" s="10" t="s">
        <v>379</v>
      </c>
      <c r="BM282" s="10" t="s">
        <v>384</v>
      </c>
    </row>
    <row r="283" s="188" customFormat="true" ht="15" hidden="false" customHeight="true" outlineLevel="0" collapsed="false">
      <c r="B283" s="189"/>
      <c r="C283" s="190"/>
      <c r="D283" s="190"/>
      <c r="E283" s="191"/>
      <c r="F283" s="192" t="s">
        <v>385</v>
      </c>
      <c r="G283" s="192"/>
      <c r="H283" s="192"/>
      <c r="I283" s="192"/>
      <c r="J283" s="190"/>
      <c r="K283" s="193" t="n">
        <f aca="false">67.5*1.1</f>
        <v>74.25</v>
      </c>
      <c r="L283" s="190"/>
      <c r="M283" s="190"/>
      <c r="N283" s="190"/>
      <c r="O283" s="190"/>
      <c r="P283" s="190"/>
      <c r="Q283" s="190"/>
      <c r="R283" s="194"/>
      <c r="T283" s="195"/>
      <c r="U283" s="190"/>
      <c r="V283" s="190"/>
      <c r="W283" s="190"/>
      <c r="X283" s="190"/>
      <c r="Y283" s="190"/>
      <c r="Z283" s="190"/>
      <c r="AA283" s="196"/>
      <c r="AT283" s="197" t="s">
        <v>147</v>
      </c>
      <c r="AU283" s="197" t="s">
        <v>85</v>
      </c>
      <c r="AV283" s="188" t="s">
        <v>85</v>
      </c>
      <c r="AW283" s="188" t="s">
        <v>26</v>
      </c>
      <c r="AX283" s="188" t="s">
        <v>74</v>
      </c>
      <c r="AY283" s="197" t="s">
        <v>134</v>
      </c>
    </row>
    <row r="284" s="28" customFormat="true" ht="18.75" hidden="false" customHeight="true" outlineLevel="0" collapsed="false">
      <c r="B284" s="167"/>
      <c r="C284" s="220" t="n">
        <v>61</v>
      </c>
      <c r="D284" s="220" t="s">
        <v>225</v>
      </c>
      <c r="E284" s="221" t="s">
        <v>386</v>
      </c>
      <c r="F284" s="222" t="s">
        <v>387</v>
      </c>
      <c r="G284" s="222"/>
      <c r="H284" s="222"/>
      <c r="I284" s="222"/>
      <c r="J284" s="223" t="s">
        <v>138</v>
      </c>
      <c r="K284" s="224" t="n">
        <f aca="false">K285</f>
        <v>74.25</v>
      </c>
      <c r="L284" s="225"/>
      <c r="M284" s="225"/>
      <c r="N284" s="225" t="n">
        <f aca="false">ROUND(L284*K284,2)</f>
        <v>0</v>
      </c>
      <c r="O284" s="225"/>
      <c r="P284" s="225"/>
      <c r="Q284" s="225"/>
      <c r="R284" s="174"/>
      <c r="T284" s="175"/>
      <c r="U284" s="40" t="s">
        <v>33</v>
      </c>
      <c r="V284" s="176" t="n">
        <v>0</v>
      </c>
      <c r="W284" s="176" t="n">
        <f aca="false">V284*K284</f>
        <v>0</v>
      </c>
      <c r="X284" s="176" t="n">
        <v>0.0045</v>
      </c>
      <c r="Y284" s="176" t="n">
        <f aca="false">X284*K284</f>
        <v>0.334125</v>
      </c>
      <c r="Z284" s="176" t="n">
        <v>0</v>
      </c>
      <c r="AA284" s="177" t="n">
        <f aca="false">Z284*K284</f>
        <v>0</v>
      </c>
      <c r="AR284" s="10" t="s">
        <v>383</v>
      </c>
      <c r="AT284" s="10" t="s">
        <v>225</v>
      </c>
      <c r="AU284" s="10" t="s">
        <v>85</v>
      </c>
      <c r="AY284" s="10" t="s">
        <v>134</v>
      </c>
      <c r="BE284" s="178" t="n">
        <f aca="false">IF(U284="základní",N284,0)</f>
        <v>0</v>
      </c>
      <c r="BF284" s="178" t="n">
        <f aca="false">IF(U284="snížená",N284,0)</f>
        <v>0</v>
      </c>
      <c r="BG284" s="178" t="n">
        <f aca="false">IF(U284="zákl. přenesená",N284,0)</f>
        <v>0</v>
      </c>
      <c r="BH284" s="178" t="n">
        <f aca="false">IF(U284="sníž. přenesená",N284,0)</f>
        <v>0</v>
      </c>
      <c r="BI284" s="178" t="n">
        <f aca="false">IF(U284="nulová",N284,0)</f>
        <v>0</v>
      </c>
      <c r="BJ284" s="10" t="s">
        <v>74</v>
      </c>
      <c r="BK284" s="178" t="n">
        <f aca="false">ROUND(L284*K284,2)</f>
        <v>0</v>
      </c>
      <c r="BL284" s="10" t="s">
        <v>379</v>
      </c>
      <c r="BM284" s="10" t="s">
        <v>388</v>
      </c>
    </row>
    <row r="285" s="188" customFormat="true" ht="15" hidden="false" customHeight="true" outlineLevel="0" collapsed="false">
      <c r="B285" s="189"/>
      <c r="C285" s="190"/>
      <c r="D285" s="190"/>
      <c r="E285" s="191"/>
      <c r="F285" s="192" t="s">
        <v>385</v>
      </c>
      <c r="G285" s="192"/>
      <c r="H285" s="192"/>
      <c r="I285" s="192"/>
      <c r="J285" s="190"/>
      <c r="K285" s="193" t="n">
        <f aca="false">67.5*1.1</f>
        <v>74.25</v>
      </c>
      <c r="L285" s="190"/>
      <c r="M285" s="190"/>
      <c r="N285" s="190"/>
      <c r="O285" s="190"/>
      <c r="P285" s="190"/>
      <c r="Q285" s="190"/>
      <c r="R285" s="194"/>
      <c r="T285" s="195"/>
      <c r="U285" s="190"/>
      <c r="V285" s="190"/>
      <c r="W285" s="190"/>
      <c r="X285" s="190"/>
      <c r="Y285" s="190"/>
      <c r="Z285" s="190"/>
      <c r="AA285" s="196"/>
      <c r="AT285" s="197" t="s">
        <v>147</v>
      </c>
      <c r="AU285" s="197" t="s">
        <v>85</v>
      </c>
      <c r="AV285" s="188" t="s">
        <v>85</v>
      </c>
      <c r="AW285" s="188" t="s">
        <v>26</v>
      </c>
      <c r="AX285" s="188" t="s">
        <v>74</v>
      </c>
      <c r="AY285" s="197" t="s">
        <v>134</v>
      </c>
    </row>
    <row r="286" s="28" customFormat="true" ht="31.5" hidden="false" customHeight="true" outlineLevel="0" collapsed="false">
      <c r="B286" s="167"/>
      <c r="C286" s="168" t="n">
        <v>62</v>
      </c>
      <c r="D286" s="168" t="s">
        <v>135</v>
      </c>
      <c r="E286" s="169" t="s">
        <v>389</v>
      </c>
      <c r="F286" s="170" t="s">
        <v>390</v>
      </c>
      <c r="G286" s="170"/>
      <c r="H286" s="170"/>
      <c r="I286" s="170"/>
      <c r="J286" s="171" t="s">
        <v>138</v>
      </c>
      <c r="K286" s="228" t="str">
        <f aca="false">K289</f>
        <v>67,5</v>
      </c>
      <c r="L286" s="173"/>
      <c r="M286" s="173"/>
      <c r="N286" s="173" t="n">
        <f aca="false">ROUND(L286*K286,2)</f>
        <v>0</v>
      </c>
      <c r="O286" s="173"/>
      <c r="P286" s="173"/>
      <c r="Q286" s="173"/>
      <c r="R286" s="174"/>
      <c r="T286" s="175"/>
      <c r="U286" s="40" t="s">
        <v>33</v>
      </c>
      <c r="V286" s="176" t="n">
        <v>0.14</v>
      </c>
      <c r="W286" s="176" t="n">
        <f aca="false">V286*K286</f>
        <v>9.45</v>
      </c>
      <c r="X286" s="176" t="n">
        <v>0.00077</v>
      </c>
      <c r="Y286" s="176" t="n">
        <f aca="false">X286*K286</f>
        <v>0.051975</v>
      </c>
      <c r="Z286" s="176" t="n">
        <v>0</v>
      </c>
      <c r="AA286" s="177" t="n">
        <f aca="false">Z286*K286</f>
        <v>0</v>
      </c>
      <c r="AR286" s="10" t="s">
        <v>379</v>
      </c>
      <c r="AT286" s="10" t="s">
        <v>135</v>
      </c>
      <c r="AU286" s="10" t="s">
        <v>85</v>
      </c>
      <c r="AY286" s="10" t="s">
        <v>134</v>
      </c>
      <c r="BE286" s="178" t="n">
        <f aca="false">IF(U286="základní",N286,0)</f>
        <v>0</v>
      </c>
      <c r="BF286" s="178" t="n">
        <f aca="false">IF(U286="snížená",N286,0)</f>
        <v>0</v>
      </c>
      <c r="BG286" s="178" t="n">
        <f aca="false">IF(U286="zákl. přenesená",N286,0)</f>
        <v>0</v>
      </c>
      <c r="BH286" s="178" t="n">
        <f aca="false">IF(U286="sníž. přenesená",N286,0)</f>
        <v>0</v>
      </c>
      <c r="BI286" s="178" t="n">
        <f aca="false">IF(U286="nulová",N286,0)</f>
        <v>0</v>
      </c>
      <c r="BJ286" s="10" t="s">
        <v>74</v>
      </c>
      <c r="BK286" s="178" t="n">
        <f aca="false">ROUND(L286*K286,2)</f>
        <v>0</v>
      </c>
      <c r="BL286" s="10" t="s">
        <v>379</v>
      </c>
      <c r="BM286" s="10" t="s">
        <v>391</v>
      </c>
    </row>
    <row r="287" s="198" customFormat="true" ht="17.25" hidden="false" customHeight="true" outlineLevel="0" collapsed="false">
      <c r="B287" s="199"/>
      <c r="C287" s="200"/>
      <c r="D287" s="200"/>
      <c r="E287" s="201"/>
      <c r="F287" s="202" t="s">
        <v>249</v>
      </c>
      <c r="G287" s="202"/>
      <c r="H287" s="202"/>
      <c r="I287" s="202"/>
      <c r="J287" s="200"/>
      <c r="K287" s="201"/>
      <c r="L287" s="200"/>
      <c r="M287" s="200"/>
      <c r="N287" s="200"/>
      <c r="O287" s="200"/>
      <c r="P287" s="200"/>
      <c r="Q287" s="200"/>
      <c r="R287" s="203"/>
      <c r="T287" s="204"/>
      <c r="U287" s="200"/>
      <c r="V287" s="200"/>
      <c r="W287" s="200"/>
      <c r="X287" s="200"/>
      <c r="Y287" s="200"/>
      <c r="Z287" s="200"/>
      <c r="AA287" s="205"/>
      <c r="AT287" s="206" t="s">
        <v>147</v>
      </c>
      <c r="AU287" s="206" t="s">
        <v>85</v>
      </c>
      <c r="AV287" s="198" t="s">
        <v>74</v>
      </c>
      <c r="AW287" s="198" t="s">
        <v>26</v>
      </c>
      <c r="AX287" s="198" t="s">
        <v>68</v>
      </c>
      <c r="AY287" s="206" t="s">
        <v>134</v>
      </c>
    </row>
    <row r="288" customFormat="false" ht="11.25" hidden="false" customHeight="true" outlineLevel="0" collapsed="false">
      <c r="A288" s="198"/>
      <c r="B288" s="199"/>
      <c r="C288" s="200"/>
      <c r="D288" s="200"/>
      <c r="E288" s="201"/>
      <c r="F288" s="209" t="s">
        <v>285</v>
      </c>
      <c r="G288" s="209"/>
      <c r="H288" s="209"/>
      <c r="I288" s="209"/>
      <c r="J288" s="200"/>
      <c r="K288" s="201"/>
      <c r="L288" s="200"/>
      <c r="M288" s="200"/>
      <c r="N288" s="200"/>
      <c r="O288" s="200"/>
      <c r="P288" s="200"/>
      <c r="Q288" s="200"/>
      <c r="R288" s="203"/>
      <c r="T288" s="204"/>
      <c r="U288" s="200"/>
      <c r="V288" s="200"/>
      <c r="W288" s="200"/>
      <c r="X288" s="200"/>
      <c r="Y288" s="200"/>
      <c r="Z288" s="200"/>
      <c r="AA288" s="205"/>
      <c r="AT288" s="206" t="s">
        <v>147</v>
      </c>
      <c r="AU288" s="206" t="s">
        <v>85</v>
      </c>
      <c r="AV288" s="198" t="s">
        <v>74</v>
      </c>
      <c r="AW288" s="198" t="s">
        <v>26</v>
      </c>
      <c r="AX288" s="198" t="s">
        <v>68</v>
      </c>
      <c r="AY288" s="206" t="s">
        <v>134</v>
      </c>
    </row>
    <row r="289" s="188" customFormat="true" ht="15.75" hidden="false" customHeight="true" outlineLevel="0" collapsed="false">
      <c r="B289" s="189"/>
      <c r="C289" s="190"/>
      <c r="D289" s="190"/>
      <c r="E289" s="191"/>
      <c r="F289" s="207" t="s">
        <v>286</v>
      </c>
      <c r="G289" s="207"/>
      <c r="H289" s="207"/>
      <c r="I289" s="207"/>
      <c r="J289" s="190"/>
      <c r="K289" s="193" t="str">
        <f aca="false">F289</f>
        <v>67,5</v>
      </c>
      <c r="L289" s="190"/>
      <c r="M289" s="190"/>
      <c r="N289" s="190"/>
      <c r="O289" s="190"/>
      <c r="P289" s="190"/>
      <c r="Q289" s="190"/>
      <c r="R289" s="194"/>
      <c r="T289" s="195"/>
      <c r="U289" s="190"/>
      <c r="V289" s="190"/>
      <c r="W289" s="190"/>
      <c r="X289" s="190"/>
      <c r="Y289" s="190"/>
      <c r="Z289" s="190"/>
      <c r="AA289" s="196"/>
      <c r="AT289" s="197" t="s">
        <v>147</v>
      </c>
      <c r="AU289" s="197" t="s">
        <v>85</v>
      </c>
      <c r="AV289" s="188" t="s">
        <v>85</v>
      </c>
      <c r="AW289" s="188" t="s">
        <v>26</v>
      </c>
      <c r="AX289" s="188" t="s">
        <v>68</v>
      </c>
      <c r="AY289" s="197" t="s">
        <v>134</v>
      </c>
    </row>
    <row r="290" s="28" customFormat="true" ht="31.5" hidden="false" customHeight="true" outlineLevel="0" collapsed="false">
      <c r="B290" s="167"/>
      <c r="C290" s="220" t="n">
        <v>63</v>
      </c>
      <c r="D290" s="220" t="s">
        <v>225</v>
      </c>
      <c r="E290" s="221" t="s">
        <v>392</v>
      </c>
      <c r="F290" s="222" t="s">
        <v>393</v>
      </c>
      <c r="G290" s="222"/>
      <c r="H290" s="222"/>
      <c r="I290" s="222"/>
      <c r="J290" s="223" t="s">
        <v>138</v>
      </c>
      <c r="K290" s="224" t="n">
        <f aca="false">67.5*1.1</f>
        <v>74.25</v>
      </c>
      <c r="L290" s="225"/>
      <c r="M290" s="225"/>
      <c r="N290" s="225" t="n">
        <f aca="false">ROUND(L290*K290,2)</f>
        <v>0</v>
      </c>
      <c r="O290" s="225"/>
      <c r="P290" s="225"/>
      <c r="Q290" s="225"/>
      <c r="R290" s="174"/>
      <c r="T290" s="175"/>
      <c r="U290" s="40" t="s">
        <v>33</v>
      </c>
      <c r="V290" s="176" t="n">
        <v>0</v>
      </c>
      <c r="W290" s="176" t="n">
        <f aca="false">V290*K290</f>
        <v>0</v>
      </c>
      <c r="X290" s="176" t="n">
        <v>0.00105</v>
      </c>
      <c r="Y290" s="176" t="n">
        <f aca="false">X290*K290</f>
        <v>0.0779625</v>
      </c>
      <c r="Z290" s="176" t="n">
        <v>0</v>
      </c>
      <c r="AA290" s="177" t="n">
        <f aca="false">Z290*K290</f>
        <v>0</v>
      </c>
      <c r="AR290" s="10" t="s">
        <v>383</v>
      </c>
      <c r="AT290" s="10" t="s">
        <v>225</v>
      </c>
      <c r="AU290" s="10" t="s">
        <v>85</v>
      </c>
      <c r="AY290" s="10" t="s">
        <v>134</v>
      </c>
      <c r="BE290" s="178" t="n">
        <f aca="false">IF(U290="základní",N290,0)</f>
        <v>0</v>
      </c>
      <c r="BF290" s="178" t="n">
        <f aca="false">IF(U290="snížená",N290,0)</f>
        <v>0</v>
      </c>
      <c r="BG290" s="178" t="n">
        <f aca="false">IF(U290="zákl. přenesená",N290,0)</f>
        <v>0</v>
      </c>
      <c r="BH290" s="178" t="n">
        <f aca="false">IF(U290="sníž. přenesená",N290,0)</f>
        <v>0</v>
      </c>
      <c r="BI290" s="178" t="n">
        <f aca="false">IF(U290="nulová",N290,0)</f>
        <v>0</v>
      </c>
      <c r="BJ290" s="10" t="s">
        <v>74</v>
      </c>
      <c r="BK290" s="178" t="n">
        <f aca="false">ROUND(L290*K290,2)</f>
        <v>0</v>
      </c>
      <c r="BL290" s="10" t="s">
        <v>379</v>
      </c>
      <c r="BM290" s="10" t="s">
        <v>394</v>
      </c>
    </row>
    <row r="291" customFormat="false" ht="31.5" hidden="false" customHeight="true" outlineLevel="0" collapsed="false">
      <c r="A291" s="28"/>
      <c r="B291" s="167"/>
      <c r="C291" s="168" t="n">
        <v>64</v>
      </c>
      <c r="D291" s="168" t="s">
        <v>135</v>
      </c>
      <c r="E291" s="169" t="s">
        <v>395</v>
      </c>
      <c r="F291" s="170" t="s">
        <v>396</v>
      </c>
      <c r="G291" s="170"/>
      <c r="H291" s="170"/>
      <c r="I291" s="170"/>
      <c r="J291" s="171" t="s">
        <v>196</v>
      </c>
      <c r="K291" s="172" t="n">
        <v>6.41</v>
      </c>
      <c r="L291" s="173"/>
      <c r="M291" s="173"/>
      <c r="N291" s="173" t="n">
        <f aca="false">ROUND(L291*K291,2)</f>
        <v>0</v>
      </c>
      <c r="O291" s="173"/>
      <c r="P291" s="173"/>
      <c r="Q291" s="173"/>
      <c r="R291" s="174"/>
      <c r="T291" s="175"/>
      <c r="U291" s="40" t="s">
        <v>33</v>
      </c>
      <c r="V291" s="176" t="n">
        <v>0</v>
      </c>
      <c r="W291" s="176" t="n">
        <f aca="false">V291*K291</f>
        <v>0</v>
      </c>
      <c r="X291" s="176" t="n">
        <v>0</v>
      </c>
      <c r="Y291" s="176" t="n">
        <f aca="false">X291*K291</f>
        <v>0</v>
      </c>
      <c r="Z291" s="176" t="n">
        <v>0</v>
      </c>
      <c r="AA291" s="177" t="n">
        <f aca="false">Z291*K291</f>
        <v>0</v>
      </c>
      <c r="AR291" s="10" t="s">
        <v>379</v>
      </c>
      <c r="AT291" s="10" t="s">
        <v>135</v>
      </c>
      <c r="AU291" s="10" t="s">
        <v>85</v>
      </c>
      <c r="AY291" s="10" t="s">
        <v>134</v>
      </c>
      <c r="BE291" s="178" t="n">
        <f aca="false">IF(U291="základní",N291,0)</f>
        <v>0</v>
      </c>
      <c r="BF291" s="178" t="n">
        <f aca="false">IF(U291="snížená",N291,0)</f>
        <v>0</v>
      </c>
      <c r="BG291" s="178" t="n">
        <f aca="false">IF(U291="zákl. přenesená",N291,0)</f>
        <v>0</v>
      </c>
      <c r="BH291" s="178" t="n">
        <f aca="false">IF(U291="sníž. přenesená",N291,0)</f>
        <v>0</v>
      </c>
      <c r="BI291" s="178" t="n">
        <f aca="false">IF(U291="nulová",N291,0)</f>
        <v>0</v>
      </c>
      <c r="BJ291" s="10" t="s">
        <v>74</v>
      </c>
      <c r="BK291" s="178" t="n">
        <f aca="false">ROUND(L291*K291,2)</f>
        <v>0</v>
      </c>
      <c r="BL291" s="10" t="s">
        <v>379</v>
      </c>
      <c r="BM291" s="10" t="s">
        <v>397</v>
      </c>
    </row>
    <row r="292" s="153" customFormat="true" ht="18.75" hidden="false" customHeight="true" outlineLevel="0" collapsed="false">
      <c r="B292" s="154"/>
      <c r="C292" s="155"/>
      <c r="D292" s="165" t="s">
        <v>107</v>
      </c>
      <c r="E292" s="165"/>
      <c r="F292" s="165"/>
      <c r="G292" s="165"/>
      <c r="H292" s="165"/>
      <c r="I292" s="165"/>
      <c r="J292" s="165"/>
      <c r="K292" s="165"/>
      <c r="L292" s="165"/>
      <c r="M292" s="165"/>
      <c r="N292" s="187" t="n">
        <f aca="false">SUM(N293:Q309)</f>
        <v>0</v>
      </c>
      <c r="O292" s="187"/>
      <c r="P292" s="187"/>
      <c r="Q292" s="187"/>
      <c r="R292" s="158"/>
      <c r="T292" s="159"/>
      <c r="U292" s="155"/>
      <c r="V292" s="155"/>
      <c r="W292" s="160" t="n">
        <f aca="false">SUM(W293:W312)</f>
        <v>33.310479</v>
      </c>
      <c r="X292" s="155"/>
      <c r="Y292" s="160" t="n">
        <f aca="false">SUM(Y293:Y312)</f>
        <v>1.6159507</v>
      </c>
      <c r="Z292" s="155"/>
      <c r="AA292" s="161" t="n">
        <f aca="false">SUM(AA293:AA312)</f>
        <v>0</v>
      </c>
      <c r="AR292" s="162" t="s">
        <v>85</v>
      </c>
      <c r="AT292" s="163" t="s">
        <v>67</v>
      </c>
      <c r="AU292" s="163" t="s">
        <v>74</v>
      </c>
      <c r="AY292" s="162" t="s">
        <v>134</v>
      </c>
      <c r="BK292" s="164" t="n">
        <f aca="false">SUM(BK293:BK312)</f>
        <v>0</v>
      </c>
    </row>
    <row r="293" s="28" customFormat="true" ht="31.5" hidden="false" customHeight="true" outlineLevel="0" collapsed="false">
      <c r="B293" s="167"/>
      <c r="C293" s="168" t="n">
        <v>65</v>
      </c>
      <c r="D293" s="168" t="s">
        <v>135</v>
      </c>
      <c r="E293" s="169" t="s">
        <v>398</v>
      </c>
      <c r="F293" s="170" t="s">
        <v>399</v>
      </c>
      <c r="G293" s="170"/>
      <c r="H293" s="170"/>
      <c r="I293" s="170"/>
      <c r="J293" s="171" t="s">
        <v>138</v>
      </c>
      <c r="K293" s="172" t="n">
        <v>67.764</v>
      </c>
      <c r="L293" s="173"/>
      <c r="M293" s="173"/>
      <c r="N293" s="173" t="n">
        <f aca="false">ROUND(L293*K293,2)</f>
        <v>0</v>
      </c>
      <c r="O293" s="173"/>
      <c r="P293" s="173"/>
      <c r="Q293" s="173"/>
      <c r="R293" s="174"/>
      <c r="T293" s="175"/>
      <c r="U293" s="40" t="s">
        <v>33</v>
      </c>
      <c r="V293" s="176" t="n">
        <v>0.09</v>
      </c>
      <c r="W293" s="176" t="n">
        <f aca="false">V293*K293</f>
        <v>6.09876</v>
      </c>
      <c r="X293" s="176" t="n">
        <v>0</v>
      </c>
      <c r="Y293" s="176" t="n">
        <f aca="false">X293*K293</f>
        <v>0</v>
      </c>
      <c r="Z293" s="176" t="n">
        <v>0</v>
      </c>
      <c r="AA293" s="177" t="n">
        <f aca="false">Z293*K293</f>
        <v>0</v>
      </c>
      <c r="AR293" s="10" t="s">
        <v>379</v>
      </c>
      <c r="AT293" s="10" t="s">
        <v>135</v>
      </c>
      <c r="AU293" s="10" t="s">
        <v>85</v>
      </c>
      <c r="AY293" s="10" t="s">
        <v>134</v>
      </c>
      <c r="BE293" s="178" t="n">
        <f aca="false">IF(U293="základní",N293,0)</f>
        <v>0</v>
      </c>
      <c r="BF293" s="178" t="n">
        <f aca="false">IF(U293="snížená",N293,0)</f>
        <v>0</v>
      </c>
      <c r="BG293" s="178" t="n">
        <f aca="false">IF(U293="zákl. přenesená",N293,0)</f>
        <v>0</v>
      </c>
      <c r="BH293" s="178" t="n">
        <f aca="false">IF(U293="sníž. přenesená",N293,0)</f>
        <v>0</v>
      </c>
      <c r="BI293" s="178" t="n">
        <f aca="false">IF(U293="nulová",N293,0)</f>
        <v>0</v>
      </c>
      <c r="BJ293" s="10" t="s">
        <v>74</v>
      </c>
      <c r="BK293" s="178" t="n">
        <f aca="false">ROUND(L293*K293,2)</f>
        <v>0</v>
      </c>
      <c r="BL293" s="10" t="s">
        <v>379</v>
      </c>
      <c r="BM293" s="10" t="s">
        <v>400</v>
      </c>
    </row>
    <row r="294" s="198" customFormat="true" ht="15.75" hidden="false" customHeight="true" outlineLevel="0" collapsed="false">
      <c r="B294" s="199"/>
      <c r="C294" s="200"/>
      <c r="D294" s="200"/>
      <c r="E294" s="201"/>
      <c r="F294" s="202" t="s">
        <v>247</v>
      </c>
      <c r="G294" s="202"/>
      <c r="H294" s="202"/>
      <c r="I294" s="202"/>
      <c r="J294" s="200"/>
      <c r="K294" s="201"/>
      <c r="L294" s="200"/>
      <c r="M294" s="200"/>
      <c r="N294" s="200"/>
      <c r="O294" s="200"/>
      <c r="P294" s="200"/>
      <c r="Q294" s="200"/>
      <c r="R294" s="203"/>
      <c r="T294" s="204"/>
      <c r="U294" s="200"/>
      <c r="V294" s="200"/>
      <c r="W294" s="200"/>
      <c r="X294" s="200"/>
      <c r="Y294" s="200"/>
      <c r="Z294" s="200"/>
      <c r="AA294" s="205"/>
      <c r="AT294" s="206" t="s">
        <v>147</v>
      </c>
      <c r="AU294" s="206" t="s">
        <v>85</v>
      </c>
      <c r="AV294" s="198" t="s">
        <v>74</v>
      </c>
      <c r="AW294" s="198" t="s">
        <v>26</v>
      </c>
      <c r="AX294" s="198" t="s">
        <v>68</v>
      </c>
      <c r="AY294" s="206" t="s">
        <v>134</v>
      </c>
    </row>
    <row r="295" s="188" customFormat="true" ht="15" hidden="false" customHeight="true" outlineLevel="0" collapsed="false">
      <c r="B295" s="189"/>
      <c r="C295" s="190"/>
      <c r="D295" s="190"/>
      <c r="E295" s="191"/>
      <c r="F295" s="207" t="s">
        <v>401</v>
      </c>
      <c r="G295" s="207"/>
      <c r="H295" s="207"/>
      <c r="I295" s="207"/>
      <c r="J295" s="190"/>
      <c r="K295" s="193" t="n">
        <v>67.764</v>
      </c>
      <c r="L295" s="190"/>
      <c r="M295" s="190"/>
      <c r="N295" s="190"/>
      <c r="O295" s="190"/>
      <c r="P295" s="190"/>
      <c r="Q295" s="190"/>
      <c r="R295" s="194"/>
      <c r="T295" s="195"/>
      <c r="U295" s="190"/>
      <c r="V295" s="190"/>
      <c r="W295" s="190"/>
      <c r="X295" s="190"/>
      <c r="Y295" s="190"/>
      <c r="Z295" s="190"/>
      <c r="AA295" s="196"/>
      <c r="AT295" s="197" t="s">
        <v>147</v>
      </c>
      <c r="AU295" s="197" t="s">
        <v>85</v>
      </c>
      <c r="AV295" s="188" t="s">
        <v>85</v>
      </c>
      <c r="AW295" s="188" t="s">
        <v>26</v>
      </c>
      <c r="AX295" s="188" t="s">
        <v>74</v>
      </c>
      <c r="AY295" s="197" t="s">
        <v>134</v>
      </c>
    </row>
    <row r="296" s="28" customFormat="true" ht="20.25" hidden="false" customHeight="true" outlineLevel="0" collapsed="false">
      <c r="B296" s="167"/>
      <c r="C296" s="220" t="n">
        <v>66</v>
      </c>
      <c r="D296" s="220" t="s">
        <v>225</v>
      </c>
      <c r="E296" s="221" t="s">
        <v>402</v>
      </c>
      <c r="F296" s="222" t="s">
        <v>403</v>
      </c>
      <c r="G296" s="222"/>
      <c r="H296" s="222"/>
      <c r="I296" s="222"/>
      <c r="J296" s="223" t="s">
        <v>138</v>
      </c>
      <c r="K296" s="224" t="n">
        <v>81.316</v>
      </c>
      <c r="L296" s="225"/>
      <c r="M296" s="225"/>
      <c r="N296" s="225" t="n">
        <f aca="false">ROUND(L296*K296,2)</f>
        <v>0</v>
      </c>
      <c r="O296" s="225"/>
      <c r="P296" s="225"/>
      <c r="Q296" s="225"/>
      <c r="R296" s="174"/>
      <c r="T296" s="175"/>
      <c r="U296" s="40" t="s">
        <v>33</v>
      </c>
      <c r="V296" s="176" t="n">
        <v>0</v>
      </c>
      <c r="W296" s="176" t="n">
        <f aca="false">V296*K296</f>
        <v>0</v>
      </c>
      <c r="X296" s="176" t="n">
        <v>0.0037</v>
      </c>
      <c r="Y296" s="176" t="n">
        <f aca="false">X296*K296</f>
        <v>0.3008692</v>
      </c>
      <c r="Z296" s="176" t="n">
        <v>0</v>
      </c>
      <c r="AA296" s="177" t="n">
        <f aca="false">Z296*K296</f>
        <v>0</v>
      </c>
      <c r="AR296" s="10" t="s">
        <v>383</v>
      </c>
      <c r="AT296" s="10" t="s">
        <v>225</v>
      </c>
      <c r="AU296" s="10" t="s">
        <v>85</v>
      </c>
      <c r="AY296" s="10" t="s">
        <v>134</v>
      </c>
      <c r="BE296" s="178" t="n">
        <f aca="false">IF(U296="základní",N296,0)</f>
        <v>0</v>
      </c>
      <c r="BF296" s="178" t="n">
        <f aca="false">IF(U296="snížená",N296,0)</f>
        <v>0</v>
      </c>
      <c r="BG296" s="178" t="n">
        <f aca="false">IF(U296="zákl. přenesená",N296,0)</f>
        <v>0</v>
      </c>
      <c r="BH296" s="178" t="n">
        <f aca="false">IF(U296="sníž. přenesená",N296,0)</f>
        <v>0</v>
      </c>
      <c r="BI296" s="178" t="n">
        <f aca="false">IF(U296="nulová",N296,0)</f>
        <v>0</v>
      </c>
      <c r="BJ296" s="10" t="s">
        <v>74</v>
      </c>
      <c r="BK296" s="178" t="n">
        <f aca="false">ROUND(L296*K296,2)</f>
        <v>0</v>
      </c>
      <c r="BL296" s="10" t="s">
        <v>379</v>
      </c>
      <c r="BM296" s="10" t="s">
        <v>404</v>
      </c>
    </row>
    <row r="297" s="198" customFormat="true" ht="17.25" hidden="false" customHeight="true" outlineLevel="0" collapsed="false">
      <c r="B297" s="199"/>
      <c r="C297" s="200"/>
      <c r="D297" s="200"/>
      <c r="E297" s="201"/>
      <c r="F297" s="202" t="s">
        <v>247</v>
      </c>
      <c r="G297" s="202"/>
      <c r="H297" s="202"/>
      <c r="I297" s="202"/>
      <c r="J297" s="200"/>
      <c r="K297" s="201"/>
      <c r="L297" s="200"/>
      <c r="M297" s="200"/>
      <c r="N297" s="200"/>
      <c r="O297" s="200"/>
      <c r="P297" s="200"/>
      <c r="Q297" s="200"/>
      <c r="R297" s="203"/>
      <c r="T297" s="204"/>
      <c r="U297" s="200"/>
      <c r="V297" s="200"/>
      <c r="W297" s="200"/>
      <c r="X297" s="200"/>
      <c r="Y297" s="200"/>
      <c r="Z297" s="200"/>
      <c r="AA297" s="205"/>
      <c r="AT297" s="206" t="s">
        <v>147</v>
      </c>
      <c r="AU297" s="206" t="s">
        <v>85</v>
      </c>
      <c r="AV297" s="198" t="s">
        <v>74</v>
      </c>
      <c r="AW297" s="198" t="s">
        <v>26</v>
      </c>
      <c r="AX297" s="198" t="s">
        <v>68</v>
      </c>
      <c r="AY297" s="206" t="s">
        <v>134</v>
      </c>
    </row>
    <row r="298" s="188" customFormat="true" ht="16.5" hidden="false" customHeight="true" outlineLevel="0" collapsed="false">
      <c r="B298" s="189"/>
      <c r="C298" s="190"/>
      <c r="D298" s="190"/>
      <c r="E298" s="191"/>
      <c r="F298" s="207" t="s">
        <v>405</v>
      </c>
      <c r="G298" s="207"/>
      <c r="H298" s="207"/>
      <c r="I298" s="207"/>
      <c r="J298" s="190"/>
      <c r="K298" s="193" t="n">
        <v>81.316</v>
      </c>
      <c r="L298" s="190"/>
      <c r="M298" s="190"/>
      <c r="N298" s="190"/>
      <c r="O298" s="190"/>
      <c r="P298" s="190"/>
      <c r="Q298" s="190"/>
      <c r="R298" s="194"/>
      <c r="T298" s="195"/>
      <c r="U298" s="190"/>
      <c r="V298" s="190"/>
      <c r="W298" s="190"/>
      <c r="X298" s="190"/>
      <c r="Y298" s="190"/>
      <c r="Z298" s="190"/>
      <c r="AA298" s="196"/>
      <c r="AT298" s="197" t="s">
        <v>147</v>
      </c>
      <c r="AU298" s="197" t="s">
        <v>85</v>
      </c>
      <c r="AV298" s="188" t="s">
        <v>85</v>
      </c>
      <c r="AW298" s="188" t="s">
        <v>26</v>
      </c>
      <c r="AX298" s="188" t="s">
        <v>74</v>
      </c>
      <c r="AY298" s="197" t="s">
        <v>134</v>
      </c>
    </row>
    <row r="299" s="28" customFormat="true" ht="18.75" hidden="false" customHeight="true" outlineLevel="0" collapsed="false">
      <c r="B299" s="167"/>
      <c r="C299" s="220" t="n">
        <v>67</v>
      </c>
      <c r="D299" s="220" t="s">
        <v>225</v>
      </c>
      <c r="E299" s="221" t="s">
        <v>406</v>
      </c>
      <c r="F299" s="222" t="s">
        <v>407</v>
      </c>
      <c r="G299" s="222"/>
      <c r="H299" s="222"/>
      <c r="I299" s="222"/>
      <c r="J299" s="223" t="s">
        <v>138</v>
      </c>
      <c r="K299" s="224" t="n">
        <v>126.929</v>
      </c>
      <c r="L299" s="225"/>
      <c r="M299" s="225"/>
      <c r="N299" s="225" t="n">
        <f aca="false">ROUND(L299*K299,2)</f>
        <v>0</v>
      </c>
      <c r="O299" s="225"/>
      <c r="P299" s="225"/>
      <c r="Q299" s="225"/>
      <c r="R299" s="174"/>
      <c r="T299" s="175"/>
      <c r="U299" s="40" t="s">
        <v>33</v>
      </c>
      <c r="V299" s="176" t="n">
        <v>0</v>
      </c>
      <c r="W299" s="176" t="n">
        <f aca="false">V299*K299</f>
        <v>0</v>
      </c>
      <c r="X299" s="176" t="n">
        <v>0.0039</v>
      </c>
      <c r="Y299" s="176" t="n">
        <f aca="false">X299*K299</f>
        <v>0.4950231</v>
      </c>
      <c r="Z299" s="176" t="n">
        <v>0</v>
      </c>
      <c r="AA299" s="177" t="n">
        <f aca="false">Z299*K299</f>
        <v>0</v>
      </c>
      <c r="AR299" s="10" t="s">
        <v>383</v>
      </c>
      <c r="AT299" s="10" t="s">
        <v>225</v>
      </c>
      <c r="AU299" s="10" t="s">
        <v>85</v>
      </c>
      <c r="AY299" s="10" t="s">
        <v>134</v>
      </c>
      <c r="BE299" s="178" t="n">
        <f aca="false">IF(U299="základní",N299,0)</f>
        <v>0</v>
      </c>
      <c r="BF299" s="178" t="n">
        <f aca="false">IF(U299="snížená",N299,0)</f>
        <v>0</v>
      </c>
      <c r="BG299" s="178" t="n">
        <f aca="false">IF(U299="zákl. přenesená",N299,0)</f>
        <v>0</v>
      </c>
      <c r="BH299" s="178" t="n">
        <f aca="false">IF(U299="sníž. přenesená",N299,0)</f>
        <v>0</v>
      </c>
      <c r="BI299" s="178" t="n">
        <f aca="false">IF(U299="nulová",N299,0)</f>
        <v>0</v>
      </c>
      <c r="BJ299" s="10" t="s">
        <v>74</v>
      </c>
      <c r="BK299" s="178" t="n">
        <f aca="false">ROUND(L299*K299,2)</f>
        <v>0</v>
      </c>
      <c r="BL299" s="10" t="s">
        <v>379</v>
      </c>
      <c r="BM299" s="10" t="s">
        <v>408</v>
      </c>
    </row>
    <row r="300" s="188" customFormat="true" ht="17.25" hidden="false" customHeight="true" outlineLevel="0" collapsed="false">
      <c r="B300" s="189"/>
      <c r="C300" s="190"/>
      <c r="D300" s="190"/>
      <c r="E300" s="191"/>
      <c r="F300" s="192" t="s">
        <v>409</v>
      </c>
      <c r="G300" s="192"/>
      <c r="H300" s="192"/>
      <c r="I300" s="192"/>
      <c r="J300" s="190"/>
      <c r="K300" s="193" t="n">
        <v>124.44</v>
      </c>
      <c r="L300" s="190"/>
      <c r="M300" s="190"/>
      <c r="N300" s="190"/>
      <c r="O300" s="190"/>
      <c r="P300" s="190"/>
      <c r="Q300" s="190"/>
      <c r="R300" s="194"/>
      <c r="T300" s="195"/>
      <c r="U300" s="190"/>
      <c r="V300" s="190"/>
      <c r="W300" s="190"/>
      <c r="X300" s="190"/>
      <c r="Y300" s="190"/>
      <c r="Z300" s="190"/>
      <c r="AA300" s="196"/>
      <c r="AT300" s="197" t="s">
        <v>147</v>
      </c>
      <c r="AU300" s="197" t="s">
        <v>85</v>
      </c>
      <c r="AV300" s="188" t="s">
        <v>85</v>
      </c>
      <c r="AW300" s="188" t="s">
        <v>26</v>
      </c>
      <c r="AX300" s="188" t="s">
        <v>74</v>
      </c>
      <c r="AY300" s="197" t="s">
        <v>134</v>
      </c>
    </row>
    <row r="301" s="28" customFormat="true" ht="31.5" hidden="false" customHeight="true" outlineLevel="0" collapsed="false">
      <c r="B301" s="167"/>
      <c r="C301" s="168" t="n">
        <v>68</v>
      </c>
      <c r="D301" s="168" t="s">
        <v>135</v>
      </c>
      <c r="E301" s="169" t="s">
        <v>410</v>
      </c>
      <c r="F301" s="170" t="s">
        <v>411</v>
      </c>
      <c r="G301" s="170"/>
      <c r="H301" s="170"/>
      <c r="I301" s="170"/>
      <c r="J301" s="171" t="s">
        <v>138</v>
      </c>
      <c r="K301" s="172" t="n">
        <v>162.711</v>
      </c>
      <c r="L301" s="173"/>
      <c r="M301" s="173"/>
      <c r="N301" s="173" t="n">
        <f aca="false">ROUND(L301*K301,2)</f>
        <v>0</v>
      </c>
      <c r="O301" s="173"/>
      <c r="P301" s="173"/>
      <c r="Q301" s="173"/>
      <c r="R301" s="174"/>
      <c r="T301" s="175"/>
      <c r="U301" s="40" t="s">
        <v>33</v>
      </c>
      <c r="V301" s="176" t="n">
        <v>0.129</v>
      </c>
      <c r="W301" s="176" t="n">
        <f aca="false">V301*K301</f>
        <v>20.989719</v>
      </c>
      <c r="X301" s="176" t="n">
        <v>0</v>
      </c>
      <c r="Y301" s="176" t="n">
        <f aca="false">X301*K301</f>
        <v>0</v>
      </c>
      <c r="Z301" s="176" t="n">
        <v>0</v>
      </c>
      <c r="AA301" s="177" t="n">
        <f aca="false">Z301*K301</f>
        <v>0</v>
      </c>
      <c r="AR301" s="10" t="s">
        <v>379</v>
      </c>
      <c r="AT301" s="10" t="s">
        <v>135</v>
      </c>
      <c r="AU301" s="10" t="s">
        <v>85</v>
      </c>
      <c r="AY301" s="10" t="s">
        <v>134</v>
      </c>
      <c r="BE301" s="178" t="n">
        <f aca="false">IF(U301="základní",N301,0)</f>
        <v>0</v>
      </c>
      <c r="BF301" s="178" t="n">
        <f aca="false">IF(U301="snížená",N301,0)</f>
        <v>0</v>
      </c>
      <c r="BG301" s="178" t="n">
        <f aca="false">IF(U301="zákl. přenesená",N301,0)</f>
        <v>0</v>
      </c>
      <c r="BH301" s="178" t="n">
        <f aca="false">IF(U301="sníž. přenesená",N301,0)</f>
        <v>0</v>
      </c>
      <c r="BI301" s="178" t="n">
        <f aca="false">IF(U301="nulová",N301,0)</f>
        <v>0</v>
      </c>
      <c r="BJ301" s="10" t="s">
        <v>74</v>
      </c>
      <c r="BK301" s="178" t="n">
        <f aca="false">ROUND(L301*K301,2)</f>
        <v>0</v>
      </c>
      <c r="BL301" s="10" t="s">
        <v>379</v>
      </c>
      <c r="BM301" s="10" t="s">
        <v>412</v>
      </c>
    </row>
    <row r="302" s="198" customFormat="true" ht="15.75" hidden="false" customHeight="true" outlineLevel="0" collapsed="false">
      <c r="B302" s="199"/>
      <c r="C302" s="200"/>
      <c r="D302" s="200"/>
      <c r="E302" s="201"/>
      <c r="F302" s="202" t="s">
        <v>413</v>
      </c>
      <c r="G302" s="202"/>
      <c r="H302" s="202"/>
      <c r="I302" s="202"/>
      <c r="J302" s="200"/>
      <c r="K302" s="201"/>
      <c r="L302" s="200"/>
      <c r="M302" s="200"/>
      <c r="N302" s="200"/>
      <c r="O302" s="200"/>
      <c r="P302" s="200"/>
      <c r="Q302" s="200"/>
      <c r="R302" s="203"/>
      <c r="T302" s="204"/>
      <c r="U302" s="200"/>
      <c r="V302" s="200"/>
      <c r="W302" s="200"/>
      <c r="X302" s="200"/>
      <c r="Y302" s="200"/>
      <c r="Z302" s="200"/>
      <c r="AA302" s="205"/>
      <c r="AT302" s="206" t="s">
        <v>147</v>
      </c>
      <c r="AU302" s="206" t="s">
        <v>85</v>
      </c>
      <c r="AV302" s="198" t="s">
        <v>74</v>
      </c>
      <c r="AW302" s="198" t="s">
        <v>26</v>
      </c>
      <c r="AX302" s="198" t="s">
        <v>68</v>
      </c>
      <c r="AY302" s="206" t="s">
        <v>134</v>
      </c>
    </row>
    <row r="303" s="188" customFormat="true" ht="15.75" hidden="false" customHeight="true" outlineLevel="0" collapsed="false">
      <c r="B303" s="189"/>
      <c r="C303" s="190"/>
      <c r="D303" s="190"/>
      <c r="E303" s="191"/>
      <c r="F303" s="207" t="s">
        <v>414</v>
      </c>
      <c r="G303" s="207"/>
      <c r="H303" s="207"/>
      <c r="I303" s="207"/>
      <c r="J303" s="190"/>
      <c r="K303" s="193" t="n">
        <v>123.39</v>
      </c>
      <c r="L303" s="190"/>
      <c r="M303" s="190"/>
      <c r="N303" s="190"/>
      <c r="O303" s="190"/>
      <c r="P303" s="190"/>
      <c r="Q303" s="190"/>
      <c r="R303" s="194"/>
      <c r="T303" s="195"/>
      <c r="U303" s="190"/>
      <c r="V303" s="190"/>
      <c r="W303" s="190"/>
      <c r="X303" s="190"/>
      <c r="Y303" s="190"/>
      <c r="Z303" s="190"/>
      <c r="AA303" s="196"/>
      <c r="AT303" s="197" t="s">
        <v>147</v>
      </c>
      <c r="AU303" s="197" t="s">
        <v>85</v>
      </c>
      <c r="AV303" s="188" t="s">
        <v>85</v>
      </c>
      <c r="AW303" s="188" t="s">
        <v>26</v>
      </c>
      <c r="AX303" s="188" t="s">
        <v>68</v>
      </c>
      <c r="AY303" s="197" t="s">
        <v>134</v>
      </c>
    </row>
    <row r="304" s="198" customFormat="true" ht="15.75" hidden="false" customHeight="true" outlineLevel="0" collapsed="false">
      <c r="B304" s="199"/>
      <c r="C304" s="200"/>
      <c r="D304" s="200"/>
      <c r="E304" s="201"/>
      <c r="F304" s="209" t="s">
        <v>415</v>
      </c>
      <c r="G304" s="209"/>
      <c r="H304" s="209"/>
      <c r="I304" s="209"/>
      <c r="J304" s="200"/>
      <c r="K304" s="201"/>
      <c r="L304" s="200"/>
      <c r="M304" s="200"/>
      <c r="N304" s="200"/>
      <c r="O304" s="200"/>
      <c r="P304" s="200"/>
      <c r="Q304" s="200"/>
      <c r="R304" s="203"/>
      <c r="T304" s="204"/>
      <c r="U304" s="200"/>
      <c r="V304" s="200"/>
      <c r="W304" s="200"/>
      <c r="X304" s="200"/>
      <c r="Y304" s="200"/>
      <c r="Z304" s="200"/>
      <c r="AA304" s="205"/>
      <c r="AT304" s="206" t="s">
        <v>147</v>
      </c>
      <c r="AU304" s="206" t="s">
        <v>85</v>
      </c>
      <c r="AV304" s="198" t="s">
        <v>74</v>
      </c>
      <c r="AW304" s="198" t="s">
        <v>26</v>
      </c>
      <c r="AX304" s="198" t="s">
        <v>68</v>
      </c>
      <c r="AY304" s="206" t="s">
        <v>134</v>
      </c>
    </row>
    <row r="305" s="188" customFormat="true" ht="15.75" hidden="false" customHeight="true" outlineLevel="0" collapsed="false">
      <c r="B305" s="189"/>
      <c r="C305" s="190"/>
      <c r="D305" s="190"/>
      <c r="E305" s="191"/>
      <c r="F305" s="207" t="s">
        <v>416</v>
      </c>
      <c r="G305" s="207"/>
      <c r="H305" s="207"/>
      <c r="I305" s="207"/>
      <c r="J305" s="190"/>
      <c r="K305" s="193" t="n">
        <v>39.321</v>
      </c>
      <c r="L305" s="190"/>
      <c r="M305" s="190"/>
      <c r="N305" s="190"/>
      <c r="O305" s="190"/>
      <c r="P305" s="190"/>
      <c r="Q305" s="190"/>
      <c r="R305" s="194"/>
      <c r="T305" s="195"/>
      <c r="U305" s="190"/>
      <c r="V305" s="190"/>
      <c r="W305" s="190"/>
      <c r="X305" s="190"/>
      <c r="Y305" s="190"/>
      <c r="Z305" s="190"/>
      <c r="AA305" s="196"/>
      <c r="AT305" s="197" t="s">
        <v>147</v>
      </c>
      <c r="AU305" s="197" t="s">
        <v>85</v>
      </c>
      <c r="AV305" s="188" t="s">
        <v>85</v>
      </c>
      <c r="AW305" s="188" t="s">
        <v>26</v>
      </c>
      <c r="AX305" s="188" t="s">
        <v>68</v>
      </c>
      <c r="AY305" s="197" t="s">
        <v>134</v>
      </c>
    </row>
    <row r="306" s="210" customFormat="true" ht="15.75" hidden="false" customHeight="true" outlineLevel="0" collapsed="false">
      <c r="B306" s="211"/>
      <c r="C306" s="212"/>
      <c r="D306" s="212"/>
      <c r="E306" s="213"/>
      <c r="F306" s="214" t="s">
        <v>209</v>
      </c>
      <c r="G306" s="214"/>
      <c r="H306" s="214"/>
      <c r="I306" s="214"/>
      <c r="J306" s="212"/>
      <c r="K306" s="215" t="n">
        <v>162.711</v>
      </c>
      <c r="L306" s="212"/>
      <c r="M306" s="212"/>
      <c r="N306" s="212"/>
      <c r="O306" s="212"/>
      <c r="P306" s="212"/>
      <c r="Q306" s="212"/>
      <c r="R306" s="216"/>
      <c r="T306" s="217"/>
      <c r="U306" s="212"/>
      <c r="V306" s="212"/>
      <c r="W306" s="212"/>
      <c r="X306" s="212"/>
      <c r="Y306" s="212"/>
      <c r="Z306" s="212"/>
      <c r="AA306" s="218"/>
      <c r="AT306" s="219" t="s">
        <v>147</v>
      </c>
      <c r="AU306" s="219" t="s">
        <v>85</v>
      </c>
      <c r="AV306" s="210" t="s">
        <v>139</v>
      </c>
      <c r="AW306" s="210" t="s">
        <v>26</v>
      </c>
      <c r="AX306" s="210" t="s">
        <v>74</v>
      </c>
      <c r="AY306" s="219" t="s">
        <v>134</v>
      </c>
    </row>
    <row r="307" s="28" customFormat="true" ht="31.5" hidden="false" customHeight="true" outlineLevel="0" collapsed="false">
      <c r="B307" s="167"/>
      <c r="C307" s="220" t="n">
        <v>69</v>
      </c>
      <c r="D307" s="220" t="s">
        <v>225</v>
      </c>
      <c r="E307" s="221" t="s">
        <v>417</v>
      </c>
      <c r="F307" s="222" t="s">
        <v>418</v>
      </c>
      <c r="G307" s="222"/>
      <c r="H307" s="222"/>
      <c r="I307" s="222"/>
      <c r="J307" s="223" t="s">
        <v>138</v>
      </c>
      <c r="K307" s="224" t="n">
        <v>195.252</v>
      </c>
      <c r="L307" s="225"/>
      <c r="M307" s="225"/>
      <c r="N307" s="225" t="n">
        <f aca="false">ROUND(L307*K307,2)</f>
        <v>0</v>
      </c>
      <c r="O307" s="225"/>
      <c r="P307" s="225"/>
      <c r="Q307" s="225"/>
      <c r="R307" s="174"/>
      <c r="T307" s="175"/>
      <c r="U307" s="40" t="s">
        <v>33</v>
      </c>
      <c r="V307" s="176" t="n">
        <v>0</v>
      </c>
      <c r="W307" s="176" t="n">
        <f aca="false">V307*K307</f>
        <v>0</v>
      </c>
      <c r="X307" s="176" t="n">
        <v>0.0042</v>
      </c>
      <c r="Y307" s="176" t="n">
        <f aca="false">X307*K307</f>
        <v>0.8200584</v>
      </c>
      <c r="Z307" s="176" t="n">
        <v>0</v>
      </c>
      <c r="AA307" s="177" t="n">
        <f aca="false">Z307*K307</f>
        <v>0</v>
      </c>
      <c r="AR307" s="10" t="s">
        <v>383</v>
      </c>
      <c r="AT307" s="10" t="s">
        <v>225</v>
      </c>
      <c r="AU307" s="10" t="s">
        <v>85</v>
      </c>
      <c r="AY307" s="10" t="s">
        <v>134</v>
      </c>
      <c r="BE307" s="178" t="n">
        <f aca="false">IF(U307="základní",N307,0)</f>
        <v>0</v>
      </c>
      <c r="BF307" s="178" t="n">
        <f aca="false">IF(U307="snížená",N307,0)</f>
        <v>0</v>
      </c>
      <c r="BG307" s="178" t="n">
        <f aca="false">IF(U307="zákl. přenesená",N307,0)</f>
        <v>0</v>
      </c>
      <c r="BH307" s="178" t="n">
        <f aca="false">IF(U307="sníž. přenesená",N307,0)</f>
        <v>0</v>
      </c>
      <c r="BI307" s="178" t="n">
        <f aca="false">IF(U307="nulová",N307,0)</f>
        <v>0</v>
      </c>
      <c r="BJ307" s="10" t="s">
        <v>74</v>
      </c>
      <c r="BK307" s="178" t="n">
        <f aca="false">ROUND(L307*K307,2)</f>
        <v>0</v>
      </c>
      <c r="BL307" s="10" t="s">
        <v>379</v>
      </c>
      <c r="BM307" s="10" t="s">
        <v>419</v>
      </c>
    </row>
    <row r="308" s="188" customFormat="true" ht="16.5" hidden="false" customHeight="true" outlineLevel="0" collapsed="false">
      <c r="B308" s="189"/>
      <c r="C308" s="190"/>
      <c r="D308" s="190"/>
      <c r="E308" s="191"/>
      <c r="F308" s="192" t="s">
        <v>420</v>
      </c>
      <c r="G308" s="192"/>
      <c r="H308" s="192"/>
      <c r="I308" s="192"/>
      <c r="J308" s="190"/>
      <c r="K308" s="193" t="n">
        <v>195.252</v>
      </c>
      <c r="L308" s="190"/>
      <c r="M308" s="190"/>
      <c r="N308" s="190"/>
      <c r="O308" s="190"/>
      <c r="P308" s="190"/>
      <c r="Q308" s="190"/>
      <c r="R308" s="194"/>
      <c r="T308" s="195"/>
      <c r="U308" s="190"/>
      <c r="V308" s="190"/>
      <c r="W308" s="190"/>
      <c r="X308" s="190"/>
      <c r="Y308" s="190"/>
      <c r="Z308" s="190"/>
      <c r="AA308" s="196"/>
      <c r="AT308" s="197" t="s">
        <v>147</v>
      </c>
      <c r="AU308" s="197" t="s">
        <v>85</v>
      </c>
      <c r="AV308" s="188" t="s">
        <v>85</v>
      </c>
      <c r="AW308" s="188" t="s">
        <v>26</v>
      </c>
      <c r="AX308" s="188" t="s">
        <v>74</v>
      </c>
      <c r="AY308" s="197" t="s">
        <v>134</v>
      </c>
    </row>
    <row r="309" s="28" customFormat="true" ht="31.5" hidden="false" customHeight="true" outlineLevel="0" collapsed="false">
      <c r="B309" s="167"/>
      <c r="C309" s="168" t="n">
        <v>70</v>
      </c>
      <c r="D309" s="168" t="s">
        <v>135</v>
      </c>
      <c r="E309" s="169" t="s">
        <v>421</v>
      </c>
      <c r="F309" s="170" t="s">
        <v>422</v>
      </c>
      <c r="G309" s="170"/>
      <c r="H309" s="170"/>
      <c r="I309" s="170"/>
      <c r="J309" s="171" t="s">
        <v>138</v>
      </c>
      <c r="K309" s="172" t="n">
        <v>103.7</v>
      </c>
      <c r="L309" s="173"/>
      <c r="M309" s="173"/>
      <c r="N309" s="173" t="n">
        <f aca="false">ROUND(L309*K309,2)</f>
        <v>0</v>
      </c>
      <c r="O309" s="173"/>
      <c r="P309" s="173"/>
      <c r="Q309" s="173"/>
      <c r="R309" s="174"/>
      <c r="T309" s="175"/>
      <c r="U309" s="40" t="s">
        <v>33</v>
      </c>
      <c r="V309" s="176" t="n">
        <v>0.06</v>
      </c>
      <c r="W309" s="176" t="n">
        <f aca="false">V309*K309</f>
        <v>6.222</v>
      </c>
      <c r="X309" s="176" t="n">
        <v>0</v>
      </c>
      <c r="Y309" s="176" t="n">
        <f aca="false">X309*K309</f>
        <v>0</v>
      </c>
      <c r="Z309" s="176" t="n">
        <v>0</v>
      </c>
      <c r="AA309" s="177" t="n">
        <f aca="false">Z309*K309</f>
        <v>0</v>
      </c>
      <c r="AR309" s="10" t="s">
        <v>379</v>
      </c>
      <c r="AT309" s="10" t="s">
        <v>135</v>
      </c>
      <c r="AU309" s="10" t="s">
        <v>85</v>
      </c>
      <c r="AY309" s="10" t="s">
        <v>134</v>
      </c>
      <c r="BE309" s="178" t="n">
        <f aca="false">IF(U309="základní",N309,0)</f>
        <v>0</v>
      </c>
      <c r="BF309" s="178" t="n">
        <f aca="false">IF(U309="snížená",N309,0)</f>
        <v>0</v>
      </c>
      <c r="BG309" s="178" t="n">
        <f aca="false">IF(U309="zákl. přenesená",N309,0)</f>
        <v>0</v>
      </c>
      <c r="BH309" s="178" t="n">
        <f aca="false">IF(U309="sníž. přenesená",N309,0)</f>
        <v>0</v>
      </c>
      <c r="BI309" s="178" t="n">
        <f aca="false">IF(U309="nulová",N309,0)</f>
        <v>0</v>
      </c>
      <c r="BJ309" s="10" t="s">
        <v>74</v>
      </c>
      <c r="BK309" s="178" t="n">
        <f aca="false">ROUND(L309*K309,2)</f>
        <v>0</v>
      </c>
      <c r="BL309" s="10" t="s">
        <v>379</v>
      </c>
      <c r="BM309" s="10" t="s">
        <v>423</v>
      </c>
    </row>
    <row r="310" s="198" customFormat="true" ht="15.75" hidden="false" customHeight="true" outlineLevel="0" collapsed="false">
      <c r="B310" s="199"/>
      <c r="C310" s="200"/>
      <c r="D310" s="200"/>
      <c r="E310" s="201"/>
      <c r="F310" s="202" t="s">
        <v>249</v>
      </c>
      <c r="G310" s="202"/>
      <c r="H310" s="202"/>
      <c r="I310" s="202"/>
      <c r="J310" s="200"/>
      <c r="K310" s="201"/>
      <c r="L310" s="200"/>
      <c r="M310" s="200"/>
      <c r="N310" s="200"/>
      <c r="O310" s="200"/>
      <c r="P310" s="200"/>
      <c r="Q310" s="200"/>
      <c r="R310" s="203"/>
      <c r="T310" s="204"/>
      <c r="U310" s="200"/>
      <c r="V310" s="200"/>
      <c r="W310" s="200"/>
      <c r="X310" s="200"/>
      <c r="Y310" s="200"/>
      <c r="Z310" s="200"/>
      <c r="AA310" s="205"/>
      <c r="AT310" s="206" t="s">
        <v>147</v>
      </c>
      <c r="AU310" s="206" t="s">
        <v>85</v>
      </c>
      <c r="AV310" s="198" t="s">
        <v>74</v>
      </c>
      <c r="AW310" s="198" t="s">
        <v>26</v>
      </c>
      <c r="AX310" s="198" t="s">
        <v>68</v>
      </c>
      <c r="AY310" s="206" t="s">
        <v>134</v>
      </c>
    </row>
    <row r="311" s="188" customFormat="true" ht="15.75" hidden="false" customHeight="true" outlineLevel="0" collapsed="false">
      <c r="B311" s="189"/>
      <c r="C311" s="190"/>
      <c r="D311" s="190"/>
      <c r="E311" s="191"/>
      <c r="F311" s="207" t="s">
        <v>424</v>
      </c>
      <c r="G311" s="207"/>
      <c r="H311" s="207"/>
      <c r="I311" s="207"/>
      <c r="J311" s="190"/>
      <c r="K311" s="193" t="n">
        <v>103.7</v>
      </c>
      <c r="L311" s="190"/>
      <c r="M311" s="190"/>
      <c r="N311" s="190"/>
      <c r="O311" s="190"/>
      <c r="P311" s="190"/>
      <c r="Q311" s="190"/>
      <c r="R311" s="194"/>
      <c r="T311" s="195"/>
      <c r="U311" s="190"/>
      <c r="V311" s="190"/>
      <c r="W311" s="190"/>
      <c r="X311" s="190"/>
      <c r="Y311" s="190"/>
      <c r="Z311" s="190"/>
      <c r="AA311" s="196"/>
      <c r="AT311" s="197" t="s">
        <v>147</v>
      </c>
      <c r="AU311" s="197" t="s">
        <v>85</v>
      </c>
      <c r="AV311" s="188" t="s">
        <v>85</v>
      </c>
      <c r="AW311" s="188" t="s">
        <v>26</v>
      </c>
      <c r="AX311" s="188" t="s">
        <v>68</v>
      </c>
      <c r="AY311" s="197" t="s">
        <v>134</v>
      </c>
    </row>
    <row r="312" s="210" customFormat="true" ht="15.75" hidden="false" customHeight="true" outlineLevel="0" collapsed="false">
      <c r="B312" s="211"/>
      <c r="C312" s="212"/>
      <c r="D312" s="212"/>
      <c r="E312" s="213"/>
      <c r="F312" s="214" t="s">
        <v>209</v>
      </c>
      <c r="G312" s="214"/>
      <c r="H312" s="214"/>
      <c r="I312" s="214"/>
      <c r="J312" s="212"/>
      <c r="K312" s="215" t="n">
        <v>103.7</v>
      </c>
      <c r="L312" s="212"/>
      <c r="M312" s="212"/>
      <c r="N312" s="212"/>
      <c r="O312" s="212"/>
      <c r="P312" s="212"/>
      <c r="Q312" s="212"/>
      <c r="R312" s="216"/>
      <c r="T312" s="217"/>
      <c r="U312" s="212"/>
      <c r="V312" s="212"/>
      <c r="W312" s="212"/>
      <c r="X312" s="212"/>
      <c r="Y312" s="212"/>
      <c r="Z312" s="212"/>
      <c r="AA312" s="218"/>
      <c r="AT312" s="219" t="s">
        <v>147</v>
      </c>
      <c r="AU312" s="219" t="s">
        <v>85</v>
      </c>
      <c r="AV312" s="210" t="s">
        <v>139</v>
      </c>
      <c r="AW312" s="210" t="s">
        <v>26</v>
      </c>
      <c r="AX312" s="210" t="s">
        <v>74</v>
      </c>
      <c r="AY312" s="219" t="s">
        <v>134</v>
      </c>
    </row>
    <row r="313" s="153" customFormat="true" ht="20.25" hidden="false" customHeight="true" outlineLevel="0" collapsed="false">
      <c r="B313" s="154"/>
      <c r="C313" s="155"/>
      <c r="D313" s="165" t="s">
        <v>108</v>
      </c>
      <c r="E313" s="165"/>
      <c r="F313" s="165"/>
      <c r="G313" s="165"/>
      <c r="H313" s="165"/>
      <c r="I313" s="165"/>
      <c r="J313" s="165"/>
      <c r="K313" s="165"/>
      <c r="L313" s="165"/>
      <c r="M313" s="165"/>
      <c r="N313" s="166" t="n">
        <f aca="false">SUM(N314:Q317)</f>
        <v>0</v>
      </c>
      <c r="O313" s="166"/>
      <c r="P313" s="166"/>
      <c r="Q313" s="166"/>
      <c r="R313" s="158"/>
      <c r="T313" s="159"/>
      <c r="U313" s="155"/>
      <c r="V313" s="155"/>
      <c r="W313" s="160" t="n">
        <f aca="false">SUM(W314:W316)</f>
        <v>0</v>
      </c>
      <c r="X313" s="155"/>
      <c r="Y313" s="160" t="n">
        <f aca="false">SUM(Y314:Y316)</f>
        <v>0</v>
      </c>
      <c r="Z313" s="155"/>
      <c r="AA313" s="161" t="n">
        <f aca="false">SUM(AA314:AA316)</f>
        <v>0</v>
      </c>
      <c r="AR313" s="162" t="s">
        <v>85</v>
      </c>
      <c r="AT313" s="163" t="s">
        <v>67</v>
      </c>
      <c r="AU313" s="163" t="s">
        <v>74</v>
      </c>
      <c r="AY313" s="162" t="s">
        <v>134</v>
      </c>
      <c r="BK313" s="164" t="n">
        <f aca="false">SUM(BK314:BK316)</f>
        <v>0</v>
      </c>
    </row>
    <row r="314" s="28" customFormat="true" ht="18.75" hidden="false" customHeight="true" outlineLevel="0" collapsed="false">
      <c r="B314" s="167"/>
      <c r="C314" s="168" t="n">
        <v>71</v>
      </c>
      <c r="D314" s="168" t="s">
        <v>135</v>
      </c>
      <c r="E314" s="169" t="s">
        <v>425</v>
      </c>
      <c r="F314" s="170" t="s">
        <v>426</v>
      </c>
      <c r="G314" s="170"/>
      <c r="H314" s="170"/>
      <c r="I314" s="170"/>
      <c r="J314" s="171" t="s">
        <v>170</v>
      </c>
      <c r="K314" s="172" t="n">
        <v>1</v>
      </c>
      <c r="L314" s="173"/>
      <c r="M314" s="173"/>
      <c r="N314" s="173" t="n">
        <f aca="false">ROUND(L314*K314,2)</f>
        <v>0</v>
      </c>
      <c r="O314" s="173"/>
      <c r="P314" s="173"/>
      <c r="Q314" s="173"/>
      <c r="R314" s="174"/>
      <c r="T314" s="175"/>
      <c r="U314" s="40" t="s">
        <v>33</v>
      </c>
      <c r="V314" s="176" t="n">
        <v>0</v>
      </c>
      <c r="W314" s="176" t="n">
        <f aca="false">V314*K314</f>
        <v>0</v>
      </c>
      <c r="X314" s="176" t="n">
        <v>0</v>
      </c>
      <c r="Y314" s="176" t="n">
        <f aca="false">X314*K314</f>
        <v>0</v>
      </c>
      <c r="Z314" s="176" t="n">
        <v>0</v>
      </c>
      <c r="AA314" s="177" t="n">
        <f aca="false">Z314*K314</f>
        <v>0</v>
      </c>
      <c r="AC314" s="229"/>
      <c r="AR314" s="10" t="s">
        <v>379</v>
      </c>
      <c r="AT314" s="10" t="s">
        <v>135</v>
      </c>
      <c r="AU314" s="10" t="s">
        <v>85</v>
      </c>
      <c r="AY314" s="10" t="s">
        <v>134</v>
      </c>
      <c r="BE314" s="178" t="n">
        <f aca="false">IF(U314="základní",N314,0)</f>
        <v>0</v>
      </c>
      <c r="BF314" s="178" t="n">
        <f aca="false">IF(U314="snížená",N314,0)</f>
        <v>0</v>
      </c>
      <c r="BG314" s="178" t="n">
        <f aca="false">IF(U314="zákl. přenesená",N314,0)</f>
        <v>0</v>
      </c>
      <c r="BH314" s="178" t="n">
        <f aca="false">IF(U314="sníž. přenesená",N314,0)</f>
        <v>0</v>
      </c>
      <c r="BI314" s="178" t="n">
        <f aca="false">IF(U314="nulová",N314,0)</f>
        <v>0</v>
      </c>
      <c r="BJ314" s="10" t="s">
        <v>74</v>
      </c>
      <c r="BK314" s="178" t="n">
        <f aca="false">ROUND(L314*K314,2)</f>
        <v>0</v>
      </c>
      <c r="BL314" s="10" t="s">
        <v>379</v>
      </c>
      <c r="BM314" s="10" t="s">
        <v>427</v>
      </c>
    </row>
    <row r="315" s="28" customFormat="true" ht="28.5" hidden="false" customHeight="true" outlineLevel="0" collapsed="false">
      <c r="B315" s="167"/>
      <c r="C315" s="168" t="n">
        <v>72</v>
      </c>
      <c r="D315" s="168" t="s">
        <v>135</v>
      </c>
      <c r="E315" s="169" t="s">
        <v>428</v>
      </c>
      <c r="F315" s="170" t="s">
        <v>429</v>
      </c>
      <c r="G315" s="170"/>
      <c r="H315" s="170"/>
      <c r="I315" s="170"/>
      <c r="J315" s="171" t="s">
        <v>170</v>
      </c>
      <c r="K315" s="172" t="n">
        <v>1</v>
      </c>
      <c r="L315" s="173"/>
      <c r="M315" s="173"/>
      <c r="N315" s="173" t="n">
        <f aca="false">ROUND(L315*K315,2)</f>
        <v>0</v>
      </c>
      <c r="O315" s="173"/>
      <c r="P315" s="173"/>
      <c r="Q315" s="173"/>
      <c r="R315" s="174"/>
      <c r="T315" s="175"/>
      <c r="U315" s="40" t="s">
        <v>33</v>
      </c>
      <c r="V315" s="176" t="n">
        <v>0</v>
      </c>
      <c r="W315" s="176" t="n">
        <f aca="false">V315*K315</f>
        <v>0</v>
      </c>
      <c r="X315" s="176" t="n">
        <v>0</v>
      </c>
      <c r="Y315" s="176" t="n">
        <f aca="false">X315*K315</f>
        <v>0</v>
      </c>
      <c r="Z315" s="176" t="n">
        <v>0</v>
      </c>
      <c r="AA315" s="177" t="n">
        <f aca="false">Z315*K315</f>
        <v>0</v>
      </c>
      <c r="AC315" s="229"/>
      <c r="AR315" s="10" t="s">
        <v>379</v>
      </c>
      <c r="AT315" s="10" t="s">
        <v>135</v>
      </c>
      <c r="AU315" s="10" t="s">
        <v>85</v>
      </c>
      <c r="AY315" s="10" t="s">
        <v>134</v>
      </c>
      <c r="BE315" s="178" t="n">
        <f aca="false">IF(U315="základní",N315,0)</f>
        <v>0</v>
      </c>
      <c r="BF315" s="178" t="n">
        <f aca="false">IF(U315="snížená",N315,0)</f>
        <v>0</v>
      </c>
      <c r="BG315" s="178" t="n">
        <f aca="false">IF(U315="zákl. přenesená",N315,0)</f>
        <v>0</v>
      </c>
      <c r="BH315" s="178" t="n">
        <f aca="false">IF(U315="sníž. přenesená",N315,0)</f>
        <v>0</v>
      </c>
      <c r="BI315" s="178" t="n">
        <f aca="false">IF(U315="nulová",N315,0)</f>
        <v>0</v>
      </c>
      <c r="BJ315" s="10" t="s">
        <v>74</v>
      </c>
      <c r="BK315" s="178" t="n">
        <f aca="false">ROUND(L315*K315,2)</f>
        <v>0</v>
      </c>
      <c r="BL315" s="10" t="s">
        <v>379</v>
      </c>
      <c r="BM315" s="10" t="s">
        <v>430</v>
      </c>
    </row>
    <row r="316" s="28" customFormat="true" ht="19.5" hidden="false" customHeight="true" outlineLevel="0" collapsed="false">
      <c r="B316" s="167"/>
      <c r="C316" s="168" t="n">
        <v>73</v>
      </c>
      <c r="D316" s="168" t="s">
        <v>135</v>
      </c>
      <c r="E316" s="169" t="s">
        <v>431</v>
      </c>
      <c r="F316" s="170" t="s">
        <v>432</v>
      </c>
      <c r="G316" s="170"/>
      <c r="H316" s="170"/>
      <c r="I316" s="170"/>
      <c r="J316" s="171" t="s">
        <v>313</v>
      </c>
      <c r="K316" s="172" t="n">
        <v>30</v>
      </c>
      <c r="L316" s="173"/>
      <c r="M316" s="173"/>
      <c r="N316" s="173" t="n">
        <f aca="false">ROUND(L316*K316,2)</f>
        <v>0</v>
      </c>
      <c r="O316" s="173"/>
      <c r="P316" s="173"/>
      <c r="Q316" s="173"/>
      <c r="R316" s="174"/>
      <c r="T316" s="175"/>
      <c r="U316" s="40" t="s">
        <v>33</v>
      </c>
      <c r="V316" s="176" t="n">
        <v>0</v>
      </c>
      <c r="W316" s="176" t="n">
        <f aca="false">V316*K316</f>
        <v>0</v>
      </c>
      <c r="X316" s="176" t="n">
        <v>0</v>
      </c>
      <c r="Y316" s="176" t="n">
        <f aca="false">X316*K316</f>
        <v>0</v>
      </c>
      <c r="Z316" s="176" t="n">
        <v>0</v>
      </c>
      <c r="AA316" s="177" t="n">
        <f aca="false">Z316*K316</f>
        <v>0</v>
      </c>
      <c r="AC316" s="0"/>
      <c r="AR316" s="10" t="s">
        <v>379</v>
      </c>
      <c r="AT316" s="10" t="s">
        <v>135</v>
      </c>
      <c r="AU316" s="10" t="s">
        <v>85</v>
      </c>
      <c r="AY316" s="10" t="s">
        <v>134</v>
      </c>
      <c r="BE316" s="178" t="n">
        <f aca="false">IF(U316="základní",N316,0)</f>
        <v>0</v>
      </c>
      <c r="BF316" s="178" t="n">
        <f aca="false">IF(U316="snížená",N316,0)</f>
        <v>0</v>
      </c>
      <c r="BG316" s="178" t="n">
        <f aca="false">IF(U316="zákl. přenesená",N316,0)</f>
        <v>0</v>
      </c>
      <c r="BH316" s="178" t="n">
        <f aca="false">IF(U316="sníž. přenesená",N316,0)</f>
        <v>0</v>
      </c>
      <c r="BI316" s="178" t="n">
        <f aca="false">IF(U316="nulová",N316,0)</f>
        <v>0</v>
      </c>
      <c r="BJ316" s="10" t="s">
        <v>74</v>
      </c>
      <c r="BK316" s="178" t="n">
        <f aca="false">ROUND(L316*K316,2)</f>
        <v>0</v>
      </c>
      <c r="BL316" s="10" t="s">
        <v>379</v>
      </c>
      <c r="BM316" s="10" t="s">
        <v>433</v>
      </c>
    </row>
    <row r="317" s="28" customFormat="true" ht="25.5" hidden="false" customHeight="true" outlineLevel="0" collapsed="false">
      <c r="B317" s="167"/>
      <c r="C317" s="168" t="n">
        <v>74</v>
      </c>
      <c r="D317" s="168" t="s">
        <v>135</v>
      </c>
      <c r="E317" s="169" t="s">
        <v>431</v>
      </c>
      <c r="F317" s="170" t="s">
        <v>434</v>
      </c>
      <c r="G317" s="170"/>
      <c r="H317" s="170"/>
      <c r="I317" s="170"/>
      <c r="J317" s="171" t="s">
        <v>170</v>
      </c>
      <c r="K317" s="172" t="n">
        <v>1</v>
      </c>
      <c r="L317" s="173"/>
      <c r="M317" s="173"/>
      <c r="N317" s="173" t="n">
        <f aca="false">ROUND(L317*K317,2)</f>
        <v>0</v>
      </c>
      <c r="O317" s="173"/>
      <c r="P317" s="173"/>
      <c r="Q317" s="173"/>
      <c r="R317" s="174"/>
      <c r="T317" s="175"/>
      <c r="U317" s="40" t="s">
        <v>33</v>
      </c>
      <c r="V317" s="176" t="n">
        <v>0</v>
      </c>
      <c r="W317" s="176" t="n">
        <f aca="false">V317*K317</f>
        <v>0</v>
      </c>
      <c r="X317" s="176" t="n">
        <v>0</v>
      </c>
      <c r="Y317" s="176" t="n">
        <f aca="false">X317*K317</f>
        <v>0</v>
      </c>
      <c r="Z317" s="176" t="n">
        <v>0</v>
      </c>
      <c r="AA317" s="177" t="n">
        <f aca="false">Z317*K317</f>
        <v>0</v>
      </c>
      <c r="AC317" s="0"/>
      <c r="AR317" s="10" t="s">
        <v>379</v>
      </c>
      <c r="AT317" s="10" t="s">
        <v>135</v>
      </c>
      <c r="AU317" s="10" t="s">
        <v>85</v>
      </c>
      <c r="AY317" s="10" t="s">
        <v>134</v>
      </c>
      <c r="BE317" s="178" t="n">
        <f aca="false">IF(U317="základní",N317,0)</f>
        <v>0</v>
      </c>
      <c r="BF317" s="178" t="n">
        <f aca="false">IF(U317="snížená",N317,0)</f>
        <v>0</v>
      </c>
      <c r="BG317" s="178" t="n">
        <f aca="false">IF(U317="zákl. přenesená",N317,0)</f>
        <v>0</v>
      </c>
      <c r="BH317" s="178" t="n">
        <f aca="false">IF(U317="sníž. přenesená",N317,0)</f>
        <v>0</v>
      </c>
      <c r="BI317" s="178" t="n">
        <f aca="false">IF(U317="nulová",N317,0)</f>
        <v>0</v>
      </c>
      <c r="BJ317" s="10" t="s">
        <v>74</v>
      </c>
      <c r="BK317" s="178" t="n">
        <f aca="false">ROUND(L317*K317,2)</f>
        <v>0</v>
      </c>
      <c r="BL317" s="10" t="s">
        <v>379</v>
      </c>
      <c r="BM317" s="10" t="s">
        <v>433</v>
      </c>
    </row>
    <row r="318" s="153" customFormat="true" ht="23.25" hidden="false" customHeight="true" outlineLevel="0" collapsed="false">
      <c r="B318" s="154"/>
      <c r="C318" s="155"/>
      <c r="D318" s="165" t="s">
        <v>109</v>
      </c>
      <c r="E318" s="165"/>
      <c r="F318" s="165"/>
      <c r="G318" s="165"/>
      <c r="H318" s="165"/>
      <c r="I318" s="165"/>
      <c r="J318" s="165"/>
      <c r="K318" s="165"/>
      <c r="L318" s="165"/>
      <c r="M318" s="165"/>
      <c r="N318" s="187" t="n">
        <f aca="false">SUM(N319:Q366)</f>
        <v>0</v>
      </c>
      <c r="O318" s="187"/>
      <c r="P318" s="187"/>
      <c r="Q318" s="187"/>
      <c r="R318" s="158"/>
      <c r="T318" s="159"/>
      <c r="U318" s="155"/>
      <c r="V318" s="155"/>
      <c r="W318" s="160" t="n">
        <f aca="false">SUM(W319:W361)</f>
        <v>195.658887</v>
      </c>
      <c r="X318" s="155"/>
      <c r="Y318" s="160" t="n">
        <f aca="false">SUM(Y319:Y361)</f>
        <v>11.3243574</v>
      </c>
      <c r="Z318" s="155"/>
      <c r="AA318" s="161" t="n">
        <f aca="false">SUM(AA319:AA361)</f>
        <v>0.024</v>
      </c>
      <c r="AR318" s="162" t="s">
        <v>85</v>
      </c>
      <c r="AT318" s="163" t="s">
        <v>67</v>
      </c>
      <c r="AU318" s="163" t="s">
        <v>74</v>
      </c>
      <c r="AY318" s="162" t="s">
        <v>134</v>
      </c>
      <c r="BK318" s="164" t="n">
        <f aca="false">SUM(BK319:BK361)</f>
        <v>0</v>
      </c>
    </row>
    <row r="319" s="28" customFormat="true" ht="31.5" hidden="false" customHeight="true" outlineLevel="0" collapsed="false">
      <c r="B319" s="167"/>
      <c r="C319" s="168" t="n">
        <v>75</v>
      </c>
      <c r="D319" s="168" t="s">
        <v>135</v>
      </c>
      <c r="E319" s="169" t="s">
        <v>435</v>
      </c>
      <c r="F319" s="170" t="s">
        <v>436</v>
      </c>
      <c r="G319" s="170"/>
      <c r="H319" s="170"/>
      <c r="I319" s="170"/>
      <c r="J319" s="171" t="s">
        <v>144</v>
      </c>
      <c r="K319" s="172" t="n">
        <v>15.78</v>
      </c>
      <c r="L319" s="173"/>
      <c r="M319" s="173"/>
      <c r="N319" s="173" t="n">
        <f aca="false">ROUND(L319*K319,2)</f>
        <v>0</v>
      </c>
      <c r="O319" s="173"/>
      <c r="P319" s="173"/>
      <c r="Q319" s="173"/>
      <c r="R319" s="174"/>
      <c r="T319" s="175"/>
      <c r="U319" s="40" t="s">
        <v>33</v>
      </c>
      <c r="V319" s="176" t="n">
        <v>1.56</v>
      </c>
      <c r="W319" s="176" t="n">
        <f aca="false">V319*K319</f>
        <v>24.6168</v>
      </c>
      <c r="X319" s="176" t="n">
        <v>0.00108</v>
      </c>
      <c r="Y319" s="176" t="n">
        <f aca="false">X319*K319</f>
        <v>0.0170424</v>
      </c>
      <c r="Z319" s="176" t="n">
        <v>0</v>
      </c>
      <c r="AA319" s="177" t="n">
        <f aca="false">Z319*K319</f>
        <v>0</v>
      </c>
      <c r="AR319" s="10" t="s">
        <v>379</v>
      </c>
      <c r="AT319" s="10" t="s">
        <v>135</v>
      </c>
      <c r="AU319" s="10" t="s">
        <v>85</v>
      </c>
      <c r="AY319" s="10" t="s">
        <v>134</v>
      </c>
      <c r="BE319" s="178" t="n">
        <f aca="false">IF(U319="základní",N319,0)</f>
        <v>0</v>
      </c>
      <c r="BF319" s="178" t="n">
        <f aca="false">IF(U319="snížená",N319,0)</f>
        <v>0</v>
      </c>
      <c r="BG319" s="178" t="n">
        <f aca="false">IF(U319="zákl. přenesená",N319,0)</f>
        <v>0</v>
      </c>
      <c r="BH319" s="178" t="n">
        <f aca="false">IF(U319="sníž. přenesená",N319,0)</f>
        <v>0</v>
      </c>
      <c r="BI319" s="178" t="n">
        <f aca="false">IF(U319="nulová",N319,0)</f>
        <v>0</v>
      </c>
      <c r="BJ319" s="10" t="s">
        <v>74</v>
      </c>
      <c r="BK319" s="178" t="n">
        <f aca="false">ROUND(L319*K319,2)</f>
        <v>0</v>
      </c>
      <c r="BL319" s="10" t="s">
        <v>379</v>
      </c>
      <c r="BM319" s="10" t="s">
        <v>437</v>
      </c>
    </row>
    <row r="320" s="198" customFormat="true" ht="16.5" hidden="false" customHeight="true" outlineLevel="0" collapsed="false">
      <c r="B320" s="199"/>
      <c r="C320" s="200"/>
      <c r="D320" s="200"/>
      <c r="E320" s="201"/>
      <c r="F320" s="202" t="s">
        <v>438</v>
      </c>
      <c r="G320" s="202"/>
      <c r="H320" s="202"/>
      <c r="I320" s="202"/>
      <c r="J320" s="200"/>
      <c r="K320" s="201"/>
      <c r="L320" s="200"/>
      <c r="M320" s="200"/>
      <c r="N320" s="200"/>
      <c r="O320" s="200"/>
      <c r="P320" s="200"/>
      <c r="Q320" s="200"/>
      <c r="R320" s="203"/>
      <c r="T320" s="204"/>
      <c r="U320" s="200"/>
      <c r="V320" s="200"/>
      <c r="W320" s="200"/>
      <c r="X320" s="200"/>
      <c r="Y320" s="200"/>
      <c r="Z320" s="200"/>
      <c r="AA320" s="205"/>
      <c r="AT320" s="206" t="s">
        <v>147</v>
      </c>
      <c r="AU320" s="206" t="s">
        <v>85</v>
      </c>
      <c r="AV320" s="198" t="s">
        <v>74</v>
      </c>
      <c r="AW320" s="198" t="s">
        <v>26</v>
      </c>
      <c r="AX320" s="198" t="s">
        <v>68</v>
      </c>
      <c r="AY320" s="206" t="s">
        <v>134</v>
      </c>
    </row>
    <row r="321" s="188" customFormat="true" ht="15" hidden="false" customHeight="true" outlineLevel="0" collapsed="false">
      <c r="B321" s="189"/>
      <c r="C321" s="190"/>
      <c r="D321" s="190"/>
      <c r="E321" s="191"/>
      <c r="F321" s="207" t="s">
        <v>439</v>
      </c>
      <c r="G321" s="207"/>
      <c r="H321" s="207"/>
      <c r="I321" s="207"/>
      <c r="J321" s="190"/>
      <c r="K321" s="193" t="n">
        <v>15.78</v>
      </c>
      <c r="L321" s="190"/>
      <c r="M321" s="190"/>
      <c r="N321" s="190"/>
      <c r="O321" s="190"/>
      <c r="P321" s="190"/>
      <c r="Q321" s="190"/>
      <c r="R321" s="194"/>
      <c r="T321" s="195"/>
      <c r="U321" s="190"/>
      <c r="V321" s="190"/>
      <c r="W321" s="190"/>
      <c r="X321" s="190"/>
      <c r="Y321" s="190"/>
      <c r="Z321" s="190"/>
      <c r="AA321" s="196"/>
      <c r="AT321" s="197" t="s">
        <v>147</v>
      </c>
      <c r="AU321" s="197" t="s">
        <v>85</v>
      </c>
      <c r="AV321" s="188" t="s">
        <v>85</v>
      </c>
      <c r="AW321" s="188" t="s">
        <v>26</v>
      </c>
      <c r="AX321" s="188" t="s">
        <v>74</v>
      </c>
      <c r="AY321" s="197" t="s">
        <v>134</v>
      </c>
    </row>
    <row r="322" s="28" customFormat="true" ht="31.5" hidden="false" customHeight="true" outlineLevel="0" collapsed="false">
      <c r="B322" s="167"/>
      <c r="C322" s="168" t="n">
        <v>76</v>
      </c>
      <c r="D322" s="168" t="s">
        <v>135</v>
      </c>
      <c r="E322" s="169" t="s">
        <v>440</v>
      </c>
      <c r="F322" s="170" t="s">
        <v>441</v>
      </c>
      <c r="G322" s="170"/>
      <c r="H322" s="170"/>
      <c r="I322" s="170"/>
      <c r="J322" s="171" t="s">
        <v>221</v>
      </c>
      <c r="K322" s="172" t="n">
        <v>7</v>
      </c>
      <c r="L322" s="173"/>
      <c r="M322" s="173"/>
      <c r="N322" s="173" t="n">
        <f aca="false">ROUND(L322*K322,2)</f>
        <v>0</v>
      </c>
      <c r="O322" s="173"/>
      <c r="P322" s="173"/>
      <c r="Q322" s="173"/>
      <c r="R322" s="174"/>
      <c r="T322" s="175"/>
      <c r="U322" s="40" t="s">
        <v>33</v>
      </c>
      <c r="V322" s="176" t="n">
        <v>0.311</v>
      </c>
      <c r="W322" s="176" t="n">
        <f aca="false">V322*K322</f>
        <v>2.177</v>
      </c>
      <c r="X322" s="176" t="n">
        <v>0</v>
      </c>
      <c r="Y322" s="176" t="n">
        <f aca="false">X322*K322</f>
        <v>0</v>
      </c>
      <c r="Z322" s="176" t="n">
        <v>0</v>
      </c>
      <c r="AA322" s="177" t="n">
        <f aca="false">Z322*K322</f>
        <v>0</v>
      </c>
      <c r="AC322" s="229"/>
      <c r="AR322" s="10" t="s">
        <v>379</v>
      </c>
      <c r="AT322" s="10" t="s">
        <v>135</v>
      </c>
      <c r="AU322" s="10" t="s">
        <v>85</v>
      </c>
      <c r="AY322" s="10" t="s">
        <v>134</v>
      </c>
      <c r="BE322" s="178" t="n">
        <f aca="false">IF(U322="základní",N322,0)</f>
        <v>0</v>
      </c>
      <c r="BF322" s="178" t="n">
        <f aca="false">IF(U322="snížená",N322,0)</f>
        <v>0</v>
      </c>
      <c r="BG322" s="178" t="n">
        <f aca="false">IF(U322="zákl. přenesená",N322,0)</f>
        <v>0</v>
      </c>
      <c r="BH322" s="178" t="n">
        <f aca="false">IF(U322="sníž. přenesená",N322,0)</f>
        <v>0</v>
      </c>
      <c r="BI322" s="178" t="n">
        <f aca="false">IF(U322="nulová",N322,0)</f>
        <v>0</v>
      </c>
      <c r="BJ322" s="10" t="s">
        <v>74</v>
      </c>
      <c r="BK322" s="178" t="n">
        <f aca="false">ROUND(L322*K322,2)</f>
        <v>0</v>
      </c>
      <c r="BL322" s="10" t="s">
        <v>379</v>
      </c>
      <c r="BM322" s="10" t="s">
        <v>442</v>
      </c>
    </row>
    <row r="323" s="198" customFormat="true" ht="15.75" hidden="false" customHeight="true" outlineLevel="0" collapsed="false">
      <c r="B323" s="199"/>
      <c r="C323" s="200"/>
      <c r="D323" s="200"/>
      <c r="E323" s="201"/>
      <c r="F323" s="202" t="s">
        <v>443</v>
      </c>
      <c r="G323" s="202"/>
      <c r="H323" s="202"/>
      <c r="I323" s="202"/>
      <c r="J323" s="200"/>
      <c r="K323" s="201"/>
      <c r="L323" s="200"/>
      <c r="M323" s="200"/>
      <c r="N323" s="200"/>
      <c r="O323" s="200"/>
      <c r="P323" s="200"/>
      <c r="Q323" s="200"/>
      <c r="R323" s="203"/>
      <c r="T323" s="204"/>
      <c r="U323" s="200"/>
      <c r="V323" s="200"/>
      <c r="W323" s="200"/>
      <c r="X323" s="200"/>
      <c r="Y323" s="200"/>
      <c r="Z323" s="200"/>
      <c r="AA323" s="205"/>
      <c r="AT323" s="206" t="s">
        <v>147</v>
      </c>
      <c r="AU323" s="206" t="s">
        <v>85</v>
      </c>
      <c r="AV323" s="198" t="s">
        <v>74</v>
      </c>
      <c r="AW323" s="198" t="s">
        <v>26</v>
      </c>
      <c r="AX323" s="198" t="s">
        <v>68</v>
      </c>
      <c r="AY323" s="206" t="s">
        <v>134</v>
      </c>
    </row>
    <row r="324" s="28" customFormat="true" ht="24" hidden="false" customHeight="true" outlineLevel="0" collapsed="false">
      <c r="B324" s="167"/>
      <c r="C324" s="168" t="n">
        <v>77</v>
      </c>
      <c r="D324" s="168" t="s">
        <v>135</v>
      </c>
      <c r="E324" s="169" t="s">
        <v>444</v>
      </c>
      <c r="F324" s="170" t="s">
        <v>445</v>
      </c>
      <c r="G324" s="170"/>
      <c r="H324" s="170"/>
      <c r="I324" s="170"/>
      <c r="J324" s="171" t="s">
        <v>170</v>
      </c>
      <c r="K324" s="172" t="n">
        <v>1</v>
      </c>
      <c r="L324" s="173"/>
      <c r="M324" s="173"/>
      <c r="N324" s="173" t="n">
        <f aca="false">ROUND(L324*K324,2)</f>
        <v>0</v>
      </c>
      <c r="O324" s="173"/>
      <c r="P324" s="173"/>
      <c r="Q324" s="173"/>
      <c r="R324" s="174"/>
      <c r="T324" s="175"/>
      <c r="U324" s="40" t="s">
        <v>33</v>
      </c>
      <c r="V324" s="176" t="n">
        <v>0.311</v>
      </c>
      <c r="W324" s="176" t="n">
        <f aca="false">V324*K324</f>
        <v>0.311</v>
      </c>
      <c r="X324" s="176" t="n">
        <v>0</v>
      </c>
      <c r="Y324" s="176" t="n">
        <f aca="false">X324*K324</f>
        <v>0</v>
      </c>
      <c r="Z324" s="176" t="n">
        <v>0</v>
      </c>
      <c r="AA324" s="177" t="n">
        <f aca="false">Z324*K324</f>
        <v>0</v>
      </c>
      <c r="AC324" s="229"/>
      <c r="AR324" s="10" t="s">
        <v>379</v>
      </c>
      <c r="AT324" s="10" t="s">
        <v>135</v>
      </c>
      <c r="AU324" s="10" t="s">
        <v>85</v>
      </c>
      <c r="AY324" s="10" t="s">
        <v>134</v>
      </c>
      <c r="BE324" s="178" t="n">
        <f aca="false">IF(U324="základní",N324,0)</f>
        <v>0</v>
      </c>
      <c r="BF324" s="178" t="n">
        <f aca="false">IF(U324="snížená",N324,0)</f>
        <v>0</v>
      </c>
      <c r="BG324" s="178" t="n">
        <f aca="false">IF(U324="zákl. přenesená",N324,0)</f>
        <v>0</v>
      </c>
      <c r="BH324" s="178" t="n">
        <f aca="false">IF(U324="sníž. přenesená",N324,0)</f>
        <v>0</v>
      </c>
      <c r="BI324" s="178" t="n">
        <f aca="false">IF(U324="nulová",N324,0)</f>
        <v>0</v>
      </c>
      <c r="BJ324" s="10" t="s">
        <v>74</v>
      </c>
      <c r="BK324" s="178" t="n">
        <f aca="false">ROUND(L324*K324,2)</f>
        <v>0</v>
      </c>
      <c r="BL324" s="10" t="s">
        <v>379</v>
      </c>
      <c r="BM324" s="10" t="s">
        <v>446</v>
      </c>
    </row>
    <row r="325" s="198" customFormat="true" ht="17.25" hidden="false" customHeight="true" outlineLevel="0" collapsed="false">
      <c r="B325" s="199"/>
      <c r="C325" s="200"/>
      <c r="D325" s="200"/>
      <c r="E325" s="201"/>
      <c r="F325" s="202" t="s">
        <v>447</v>
      </c>
      <c r="G325" s="202"/>
      <c r="H325" s="202"/>
      <c r="I325" s="202"/>
      <c r="J325" s="200"/>
      <c r="K325" s="201"/>
      <c r="L325" s="200"/>
      <c r="M325" s="200"/>
      <c r="N325" s="200"/>
      <c r="O325" s="200"/>
      <c r="P325" s="200"/>
      <c r="Q325" s="200"/>
      <c r="R325" s="203"/>
      <c r="T325" s="204"/>
      <c r="U325" s="200"/>
      <c r="V325" s="200"/>
      <c r="W325" s="200"/>
      <c r="X325" s="200"/>
      <c r="Y325" s="200"/>
      <c r="Z325" s="200"/>
      <c r="AA325" s="205"/>
      <c r="AT325" s="206" t="s">
        <v>147</v>
      </c>
      <c r="AU325" s="206" t="s">
        <v>85</v>
      </c>
      <c r="AV325" s="198" t="s">
        <v>74</v>
      </c>
      <c r="AW325" s="198" t="s">
        <v>26</v>
      </c>
      <c r="AX325" s="198" t="s">
        <v>68</v>
      </c>
      <c r="AY325" s="206" t="s">
        <v>134</v>
      </c>
    </row>
    <row r="326" s="28" customFormat="true" ht="22.5" hidden="false" customHeight="true" outlineLevel="0" collapsed="false">
      <c r="B326" s="167"/>
      <c r="C326" s="168" t="n">
        <v>78</v>
      </c>
      <c r="D326" s="168" t="s">
        <v>135</v>
      </c>
      <c r="E326" s="169" t="s">
        <v>448</v>
      </c>
      <c r="F326" s="170" t="s">
        <v>449</v>
      </c>
      <c r="G326" s="170"/>
      <c r="H326" s="170"/>
      <c r="I326" s="170"/>
      <c r="J326" s="171" t="s">
        <v>138</v>
      </c>
      <c r="K326" s="172" t="n">
        <v>162.711</v>
      </c>
      <c r="L326" s="173"/>
      <c r="M326" s="173"/>
      <c r="N326" s="173" t="n">
        <f aca="false">ROUND(L326*K326,2)</f>
        <v>0</v>
      </c>
      <c r="O326" s="173"/>
      <c r="P326" s="173"/>
      <c r="Q326" s="173"/>
      <c r="R326" s="174"/>
      <c r="T326" s="175"/>
      <c r="U326" s="40" t="s">
        <v>33</v>
      </c>
      <c r="V326" s="176" t="n">
        <v>0.17</v>
      </c>
      <c r="W326" s="176" t="n">
        <f aca="false">V326*K326</f>
        <v>27.66087</v>
      </c>
      <c r="X326" s="176" t="n">
        <v>0</v>
      </c>
      <c r="Y326" s="176" t="n">
        <f aca="false">X326*K326</f>
        <v>0</v>
      </c>
      <c r="Z326" s="176" t="n">
        <v>0</v>
      </c>
      <c r="AA326" s="177" t="n">
        <f aca="false">Z326*K326</f>
        <v>0</v>
      </c>
      <c r="AR326" s="10" t="s">
        <v>379</v>
      </c>
      <c r="AT326" s="10" t="s">
        <v>135</v>
      </c>
      <c r="AU326" s="10" t="s">
        <v>85</v>
      </c>
      <c r="AY326" s="10" t="s">
        <v>134</v>
      </c>
      <c r="BE326" s="178" t="n">
        <f aca="false">IF(U326="základní",N326,0)</f>
        <v>0</v>
      </c>
      <c r="BF326" s="178" t="n">
        <f aca="false">IF(U326="snížená",N326,0)</f>
        <v>0</v>
      </c>
      <c r="BG326" s="178" t="n">
        <f aca="false">IF(U326="zákl. přenesená",N326,0)</f>
        <v>0</v>
      </c>
      <c r="BH326" s="178" t="n">
        <f aca="false">IF(U326="sníž. přenesená",N326,0)</f>
        <v>0</v>
      </c>
      <c r="BI326" s="178" t="n">
        <f aca="false">IF(U326="nulová",N326,0)</f>
        <v>0</v>
      </c>
      <c r="BJ326" s="10" t="s">
        <v>74</v>
      </c>
      <c r="BK326" s="178" t="n">
        <f aca="false">ROUND(L326*K326,2)</f>
        <v>0</v>
      </c>
      <c r="BL326" s="10" t="s">
        <v>379</v>
      </c>
      <c r="BM326" s="10" t="s">
        <v>450</v>
      </c>
    </row>
    <row r="327" s="198" customFormat="true" ht="15.75" hidden="false" customHeight="true" outlineLevel="0" collapsed="false">
      <c r="B327" s="199"/>
      <c r="C327" s="200"/>
      <c r="D327" s="200"/>
      <c r="E327" s="201"/>
      <c r="F327" s="202" t="s">
        <v>413</v>
      </c>
      <c r="G327" s="202"/>
      <c r="H327" s="202"/>
      <c r="I327" s="202"/>
      <c r="J327" s="200"/>
      <c r="K327" s="201"/>
      <c r="L327" s="200"/>
      <c r="M327" s="200"/>
      <c r="N327" s="200"/>
      <c r="O327" s="200"/>
      <c r="P327" s="200"/>
      <c r="Q327" s="200"/>
      <c r="R327" s="203"/>
      <c r="T327" s="204"/>
      <c r="U327" s="200"/>
      <c r="V327" s="200"/>
      <c r="W327" s="200"/>
      <c r="X327" s="200"/>
      <c r="Y327" s="200"/>
      <c r="Z327" s="200"/>
      <c r="AA327" s="205"/>
      <c r="AT327" s="206" t="s">
        <v>147</v>
      </c>
      <c r="AU327" s="206" t="s">
        <v>85</v>
      </c>
      <c r="AV327" s="198" t="s">
        <v>74</v>
      </c>
      <c r="AW327" s="198" t="s">
        <v>26</v>
      </c>
      <c r="AX327" s="198" t="s">
        <v>68</v>
      </c>
      <c r="AY327" s="206" t="s">
        <v>134</v>
      </c>
    </row>
    <row r="328" s="188" customFormat="true" ht="15.75" hidden="false" customHeight="true" outlineLevel="0" collapsed="false">
      <c r="B328" s="189"/>
      <c r="C328" s="190"/>
      <c r="D328" s="190"/>
      <c r="E328" s="191"/>
      <c r="F328" s="207" t="s">
        <v>414</v>
      </c>
      <c r="G328" s="207"/>
      <c r="H328" s="207"/>
      <c r="I328" s="207"/>
      <c r="J328" s="190"/>
      <c r="K328" s="193" t="n">
        <v>123.39</v>
      </c>
      <c r="L328" s="190"/>
      <c r="M328" s="190"/>
      <c r="N328" s="190"/>
      <c r="O328" s="190"/>
      <c r="P328" s="190"/>
      <c r="Q328" s="190"/>
      <c r="R328" s="194"/>
      <c r="T328" s="195"/>
      <c r="U328" s="190"/>
      <c r="V328" s="190"/>
      <c r="W328" s="190"/>
      <c r="X328" s="190"/>
      <c r="Y328" s="190"/>
      <c r="Z328" s="190"/>
      <c r="AA328" s="196"/>
      <c r="AT328" s="197" t="s">
        <v>147</v>
      </c>
      <c r="AU328" s="197" t="s">
        <v>85</v>
      </c>
      <c r="AV328" s="188" t="s">
        <v>85</v>
      </c>
      <c r="AW328" s="188" t="s">
        <v>26</v>
      </c>
      <c r="AX328" s="188" t="s">
        <v>68</v>
      </c>
      <c r="AY328" s="197" t="s">
        <v>134</v>
      </c>
    </row>
    <row r="329" s="198" customFormat="true" ht="15.75" hidden="false" customHeight="true" outlineLevel="0" collapsed="false">
      <c r="B329" s="199"/>
      <c r="C329" s="200"/>
      <c r="D329" s="200"/>
      <c r="E329" s="201"/>
      <c r="F329" s="209" t="s">
        <v>415</v>
      </c>
      <c r="G329" s="209"/>
      <c r="H329" s="209"/>
      <c r="I329" s="209"/>
      <c r="J329" s="200"/>
      <c r="K329" s="201"/>
      <c r="L329" s="200"/>
      <c r="M329" s="200"/>
      <c r="N329" s="200"/>
      <c r="O329" s="200"/>
      <c r="P329" s="200"/>
      <c r="Q329" s="200"/>
      <c r="R329" s="203"/>
      <c r="T329" s="204"/>
      <c r="U329" s="200"/>
      <c r="V329" s="200"/>
      <c r="W329" s="200"/>
      <c r="X329" s="200"/>
      <c r="Y329" s="200"/>
      <c r="Z329" s="200"/>
      <c r="AA329" s="205"/>
      <c r="AT329" s="206" t="s">
        <v>147</v>
      </c>
      <c r="AU329" s="206" t="s">
        <v>85</v>
      </c>
      <c r="AV329" s="198" t="s">
        <v>74</v>
      </c>
      <c r="AW329" s="198" t="s">
        <v>26</v>
      </c>
      <c r="AX329" s="198" t="s">
        <v>68</v>
      </c>
      <c r="AY329" s="206" t="s">
        <v>134</v>
      </c>
    </row>
    <row r="330" s="188" customFormat="true" ht="15.75" hidden="false" customHeight="true" outlineLevel="0" collapsed="false">
      <c r="B330" s="189"/>
      <c r="C330" s="190"/>
      <c r="D330" s="190"/>
      <c r="E330" s="191"/>
      <c r="F330" s="207" t="s">
        <v>416</v>
      </c>
      <c r="G330" s="207"/>
      <c r="H330" s="207"/>
      <c r="I330" s="207"/>
      <c r="J330" s="190"/>
      <c r="K330" s="193" t="n">
        <v>39.321</v>
      </c>
      <c r="L330" s="190"/>
      <c r="M330" s="190"/>
      <c r="N330" s="190"/>
      <c r="O330" s="190"/>
      <c r="P330" s="190"/>
      <c r="Q330" s="190"/>
      <c r="R330" s="194"/>
      <c r="T330" s="195"/>
      <c r="U330" s="190"/>
      <c r="V330" s="190"/>
      <c r="W330" s="190"/>
      <c r="X330" s="190"/>
      <c r="Y330" s="190"/>
      <c r="Z330" s="190"/>
      <c r="AA330" s="196"/>
      <c r="AT330" s="197" t="s">
        <v>147</v>
      </c>
      <c r="AU330" s="197" t="s">
        <v>85</v>
      </c>
      <c r="AV330" s="188" t="s">
        <v>85</v>
      </c>
      <c r="AW330" s="188" t="s">
        <v>26</v>
      </c>
      <c r="AX330" s="188" t="s">
        <v>68</v>
      </c>
      <c r="AY330" s="197" t="s">
        <v>134</v>
      </c>
    </row>
    <row r="331" s="210" customFormat="true" ht="15.75" hidden="false" customHeight="true" outlineLevel="0" collapsed="false">
      <c r="B331" s="211"/>
      <c r="C331" s="212"/>
      <c r="D331" s="212"/>
      <c r="E331" s="213"/>
      <c r="F331" s="214" t="s">
        <v>209</v>
      </c>
      <c r="G331" s="214"/>
      <c r="H331" s="214"/>
      <c r="I331" s="214"/>
      <c r="J331" s="212"/>
      <c r="K331" s="215" t="n">
        <v>162.711</v>
      </c>
      <c r="L331" s="212"/>
      <c r="M331" s="212"/>
      <c r="N331" s="212"/>
      <c r="O331" s="212"/>
      <c r="P331" s="212"/>
      <c r="Q331" s="212"/>
      <c r="R331" s="216"/>
      <c r="T331" s="217"/>
      <c r="U331" s="212"/>
      <c r="V331" s="212"/>
      <c r="W331" s="212"/>
      <c r="X331" s="212"/>
      <c r="Y331" s="212"/>
      <c r="Z331" s="212"/>
      <c r="AA331" s="218"/>
      <c r="AT331" s="219" t="s">
        <v>147</v>
      </c>
      <c r="AU331" s="219" t="s">
        <v>85</v>
      </c>
      <c r="AV331" s="210" t="s">
        <v>139</v>
      </c>
      <c r="AW331" s="210" t="s">
        <v>26</v>
      </c>
      <c r="AX331" s="210" t="s">
        <v>74</v>
      </c>
      <c r="AY331" s="219" t="s">
        <v>134</v>
      </c>
    </row>
    <row r="332" s="28" customFormat="true" ht="18.75" hidden="false" customHeight="true" outlineLevel="0" collapsed="false">
      <c r="B332" s="167"/>
      <c r="C332" s="220" t="n">
        <v>79</v>
      </c>
      <c r="D332" s="220" t="s">
        <v>225</v>
      </c>
      <c r="E332" s="221" t="s">
        <v>451</v>
      </c>
      <c r="F332" s="222" t="s">
        <v>452</v>
      </c>
      <c r="G332" s="222"/>
      <c r="H332" s="222"/>
      <c r="I332" s="222"/>
      <c r="J332" s="223" t="s">
        <v>144</v>
      </c>
      <c r="K332" s="224" t="n">
        <v>4.686</v>
      </c>
      <c r="L332" s="225"/>
      <c r="M332" s="225"/>
      <c r="N332" s="225" t="n">
        <f aca="false">ROUND(L332*K332,2)</f>
        <v>0</v>
      </c>
      <c r="O332" s="225"/>
      <c r="P332" s="225"/>
      <c r="Q332" s="225"/>
      <c r="R332" s="174"/>
      <c r="T332" s="175"/>
      <c r="U332" s="40" t="s">
        <v>33</v>
      </c>
      <c r="V332" s="176" t="n">
        <v>0</v>
      </c>
      <c r="W332" s="176" t="n">
        <f aca="false">V332*K332</f>
        <v>0</v>
      </c>
      <c r="X332" s="176" t="n">
        <v>0.55</v>
      </c>
      <c r="Y332" s="176" t="n">
        <f aca="false">X332*K332</f>
        <v>2.5773</v>
      </c>
      <c r="Z332" s="176" t="n">
        <v>0</v>
      </c>
      <c r="AA332" s="177" t="n">
        <f aca="false">Z332*K332</f>
        <v>0</v>
      </c>
      <c r="AR332" s="10" t="s">
        <v>383</v>
      </c>
      <c r="AT332" s="10" t="s">
        <v>225</v>
      </c>
      <c r="AU332" s="10" t="s">
        <v>85</v>
      </c>
      <c r="AY332" s="10" t="s">
        <v>134</v>
      </c>
      <c r="BE332" s="178" t="n">
        <f aca="false">IF(U332="základní",N332,0)</f>
        <v>0</v>
      </c>
      <c r="BF332" s="178" t="n">
        <f aca="false">IF(U332="snížená",N332,0)</f>
        <v>0</v>
      </c>
      <c r="BG332" s="178" t="n">
        <f aca="false">IF(U332="zákl. přenesená",N332,0)</f>
        <v>0</v>
      </c>
      <c r="BH332" s="178" t="n">
        <f aca="false">IF(U332="sníž. přenesená",N332,0)</f>
        <v>0</v>
      </c>
      <c r="BI332" s="178" t="n">
        <f aca="false">IF(U332="nulová",N332,0)</f>
        <v>0</v>
      </c>
      <c r="BJ332" s="10" t="s">
        <v>74</v>
      </c>
      <c r="BK332" s="178" t="n">
        <f aca="false">ROUND(L332*K332,2)</f>
        <v>0</v>
      </c>
      <c r="BL332" s="10" t="s">
        <v>379</v>
      </c>
      <c r="BM332" s="10" t="s">
        <v>453</v>
      </c>
    </row>
    <row r="333" s="188" customFormat="true" ht="15.75" hidden="false" customHeight="true" outlineLevel="0" collapsed="false">
      <c r="B333" s="189"/>
      <c r="C333" s="190"/>
      <c r="D333" s="190"/>
      <c r="E333" s="191"/>
      <c r="F333" s="192" t="s">
        <v>454</v>
      </c>
      <c r="G333" s="192"/>
      <c r="H333" s="192"/>
      <c r="I333" s="192"/>
      <c r="J333" s="190"/>
      <c r="K333" s="193" t="n">
        <v>4.686</v>
      </c>
      <c r="L333" s="190"/>
      <c r="M333" s="190"/>
      <c r="N333" s="190"/>
      <c r="O333" s="190"/>
      <c r="P333" s="190"/>
      <c r="Q333" s="190"/>
      <c r="R333" s="194"/>
      <c r="T333" s="195"/>
      <c r="U333" s="190"/>
      <c r="V333" s="190"/>
      <c r="W333" s="190"/>
      <c r="X333" s="190"/>
      <c r="Y333" s="190"/>
      <c r="Z333" s="190"/>
      <c r="AA333" s="196"/>
      <c r="AT333" s="197" t="s">
        <v>147</v>
      </c>
      <c r="AU333" s="197" t="s">
        <v>85</v>
      </c>
      <c r="AV333" s="188" t="s">
        <v>85</v>
      </c>
      <c r="AW333" s="188" t="s">
        <v>26</v>
      </c>
      <c r="AX333" s="188" t="s">
        <v>74</v>
      </c>
      <c r="AY333" s="197" t="s">
        <v>134</v>
      </c>
    </row>
    <row r="334" s="28" customFormat="true" ht="27.75" hidden="false" customHeight="true" outlineLevel="0" collapsed="false">
      <c r="B334" s="167"/>
      <c r="C334" s="168" t="n">
        <v>80</v>
      </c>
      <c r="D334" s="168" t="s">
        <v>135</v>
      </c>
      <c r="E334" s="169" t="s">
        <v>455</v>
      </c>
      <c r="F334" s="170" t="s">
        <v>456</v>
      </c>
      <c r="G334" s="170"/>
      <c r="H334" s="170"/>
      <c r="I334" s="170"/>
      <c r="J334" s="171" t="s">
        <v>170</v>
      </c>
      <c r="K334" s="172" t="n">
        <v>1</v>
      </c>
      <c r="L334" s="173"/>
      <c r="M334" s="173"/>
      <c r="N334" s="173" t="n">
        <f aca="false">ROUND(L334*K334,2)</f>
        <v>0</v>
      </c>
      <c r="O334" s="173"/>
      <c r="P334" s="173"/>
      <c r="Q334" s="173"/>
      <c r="R334" s="174"/>
      <c r="T334" s="175"/>
      <c r="U334" s="40" t="s">
        <v>33</v>
      </c>
      <c r="V334" s="176" t="n">
        <v>0.17</v>
      </c>
      <c r="W334" s="176" t="n">
        <f aca="false">V334*K334</f>
        <v>0.17</v>
      </c>
      <c r="X334" s="176" t="n">
        <v>0</v>
      </c>
      <c r="Y334" s="176" t="n">
        <f aca="false">X334*K334</f>
        <v>0</v>
      </c>
      <c r="Z334" s="176" t="n">
        <v>0.024</v>
      </c>
      <c r="AA334" s="177" t="n">
        <f aca="false">Z334*K334</f>
        <v>0.024</v>
      </c>
      <c r="AC334" s="229"/>
      <c r="AD334" s="229"/>
      <c r="AR334" s="10" t="s">
        <v>379</v>
      </c>
      <c r="AT334" s="10" t="s">
        <v>135</v>
      </c>
      <c r="AU334" s="10" t="s">
        <v>85</v>
      </c>
      <c r="AY334" s="10" t="s">
        <v>134</v>
      </c>
      <c r="BE334" s="178" t="n">
        <f aca="false">IF(U334="základní",N334,0)</f>
        <v>0</v>
      </c>
      <c r="BF334" s="178" t="n">
        <f aca="false">IF(U334="snížená",N334,0)</f>
        <v>0</v>
      </c>
      <c r="BG334" s="178" t="n">
        <f aca="false">IF(U334="zákl. přenesená",N334,0)</f>
        <v>0</v>
      </c>
      <c r="BH334" s="178" t="n">
        <f aca="false">IF(U334="sníž. přenesená",N334,0)</f>
        <v>0</v>
      </c>
      <c r="BI334" s="178" t="n">
        <f aca="false">IF(U334="nulová",N334,0)</f>
        <v>0</v>
      </c>
      <c r="BJ334" s="10" t="s">
        <v>74</v>
      </c>
      <c r="BK334" s="178" t="n">
        <f aca="false">ROUND(L334*K334,2)</f>
        <v>0</v>
      </c>
      <c r="BL334" s="10" t="s">
        <v>379</v>
      </c>
      <c r="BM334" s="10" t="s">
        <v>457</v>
      </c>
    </row>
    <row r="335" s="28" customFormat="true" ht="32.25" hidden="false" customHeight="true" outlineLevel="0" collapsed="false">
      <c r="B335" s="167"/>
      <c r="C335" s="168" t="n">
        <v>81</v>
      </c>
      <c r="D335" s="168" t="s">
        <v>135</v>
      </c>
      <c r="E335" s="169" t="s">
        <v>458</v>
      </c>
      <c r="F335" s="170" t="s">
        <v>459</v>
      </c>
      <c r="G335" s="170"/>
      <c r="H335" s="170"/>
      <c r="I335" s="170"/>
      <c r="J335" s="171" t="s">
        <v>138</v>
      </c>
      <c r="K335" s="172" t="n">
        <v>162.711</v>
      </c>
      <c r="L335" s="173"/>
      <c r="M335" s="173"/>
      <c r="N335" s="173" t="n">
        <f aca="false">ROUND(L335*K335,2)</f>
        <v>0</v>
      </c>
      <c r="O335" s="173"/>
      <c r="P335" s="173"/>
      <c r="Q335" s="173"/>
      <c r="R335" s="174"/>
      <c r="T335" s="175"/>
      <c r="U335" s="40" t="s">
        <v>33</v>
      </c>
      <c r="V335" s="176" t="n">
        <v>0.644</v>
      </c>
      <c r="W335" s="176" t="n">
        <f aca="false">V335*K335</f>
        <v>104.785884</v>
      </c>
      <c r="X335" s="176" t="n">
        <v>0</v>
      </c>
      <c r="Y335" s="176" t="n">
        <f aca="false">X335*K335</f>
        <v>0</v>
      </c>
      <c r="Z335" s="176" t="n">
        <v>0</v>
      </c>
      <c r="AA335" s="177" t="n">
        <f aca="false">Z335*K335</f>
        <v>0</v>
      </c>
      <c r="AC335" s="0"/>
      <c r="AD335" s="0"/>
      <c r="AR335" s="10" t="s">
        <v>379</v>
      </c>
      <c r="AT335" s="10" t="s">
        <v>135</v>
      </c>
      <c r="AU335" s="10" t="s">
        <v>85</v>
      </c>
      <c r="AY335" s="10" t="s">
        <v>134</v>
      </c>
      <c r="BE335" s="178" t="n">
        <f aca="false">IF(U335="základní",N335,0)</f>
        <v>0</v>
      </c>
      <c r="BF335" s="178" t="n">
        <f aca="false">IF(U335="snížená",N335,0)</f>
        <v>0</v>
      </c>
      <c r="BG335" s="178" t="n">
        <f aca="false">IF(U335="zákl. přenesená",N335,0)</f>
        <v>0</v>
      </c>
      <c r="BH335" s="178" t="n">
        <f aca="false">IF(U335="sníž. přenesená",N335,0)</f>
        <v>0</v>
      </c>
      <c r="BI335" s="178" t="n">
        <f aca="false">IF(U335="nulová",N335,0)</f>
        <v>0</v>
      </c>
      <c r="BJ335" s="10" t="s">
        <v>74</v>
      </c>
      <c r="BK335" s="178" t="n">
        <f aca="false">ROUND(L335*K335,2)</f>
        <v>0</v>
      </c>
      <c r="BL335" s="10" t="s">
        <v>379</v>
      </c>
      <c r="BM335" s="10" t="s">
        <v>460</v>
      </c>
    </row>
    <row r="336" s="198" customFormat="true" ht="15.75" hidden="false" customHeight="true" outlineLevel="0" collapsed="false">
      <c r="B336" s="199"/>
      <c r="C336" s="200"/>
      <c r="D336" s="200"/>
      <c r="E336" s="201"/>
      <c r="F336" s="202" t="s">
        <v>413</v>
      </c>
      <c r="G336" s="202"/>
      <c r="H336" s="202"/>
      <c r="I336" s="202"/>
      <c r="J336" s="200"/>
      <c r="K336" s="201"/>
      <c r="L336" s="200"/>
      <c r="M336" s="200"/>
      <c r="N336" s="200"/>
      <c r="O336" s="200"/>
      <c r="P336" s="200"/>
      <c r="Q336" s="200"/>
      <c r="R336" s="203"/>
      <c r="T336" s="204"/>
      <c r="U336" s="200"/>
      <c r="V336" s="200"/>
      <c r="W336" s="200"/>
      <c r="X336" s="200"/>
      <c r="Y336" s="200"/>
      <c r="Z336" s="200"/>
      <c r="AA336" s="205"/>
      <c r="AT336" s="206" t="s">
        <v>147</v>
      </c>
      <c r="AU336" s="206" t="s">
        <v>85</v>
      </c>
      <c r="AV336" s="198" t="s">
        <v>74</v>
      </c>
      <c r="AW336" s="198" t="s">
        <v>26</v>
      </c>
      <c r="AX336" s="198" t="s">
        <v>68</v>
      </c>
      <c r="AY336" s="206" t="s">
        <v>134</v>
      </c>
    </row>
    <row r="337" s="188" customFormat="true" ht="15.75" hidden="false" customHeight="true" outlineLevel="0" collapsed="false">
      <c r="B337" s="189"/>
      <c r="C337" s="190"/>
      <c r="D337" s="190"/>
      <c r="E337" s="191"/>
      <c r="F337" s="207" t="s">
        <v>414</v>
      </c>
      <c r="G337" s="207"/>
      <c r="H337" s="207"/>
      <c r="I337" s="207"/>
      <c r="J337" s="190"/>
      <c r="K337" s="193" t="n">
        <v>123.39</v>
      </c>
      <c r="L337" s="190"/>
      <c r="M337" s="190"/>
      <c r="N337" s="190"/>
      <c r="O337" s="190"/>
      <c r="P337" s="190"/>
      <c r="Q337" s="190"/>
      <c r="R337" s="194"/>
      <c r="T337" s="195"/>
      <c r="U337" s="190"/>
      <c r="V337" s="190"/>
      <c r="W337" s="190"/>
      <c r="X337" s="190"/>
      <c r="Y337" s="190"/>
      <c r="Z337" s="190"/>
      <c r="AA337" s="196"/>
      <c r="AT337" s="197" t="s">
        <v>147</v>
      </c>
      <c r="AU337" s="197" t="s">
        <v>85</v>
      </c>
      <c r="AV337" s="188" t="s">
        <v>85</v>
      </c>
      <c r="AW337" s="188" t="s">
        <v>26</v>
      </c>
      <c r="AX337" s="188" t="s">
        <v>68</v>
      </c>
      <c r="AY337" s="197" t="s">
        <v>134</v>
      </c>
    </row>
    <row r="338" s="198" customFormat="true" ht="15.75" hidden="false" customHeight="true" outlineLevel="0" collapsed="false">
      <c r="B338" s="199"/>
      <c r="C338" s="200"/>
      <c r="D338" s="200"/>
      <c r="E338" s="201"/>
      <c r="F338" s="209" t="s">
        <v>415</v>
      </c>
      <c r="G338" s="209"/>
      <c r="H338" s="209"/>
      <c r="I338" s="209"/>
      <c r="J338" s="200"/>
      <c r="K338" s="201"/>
      <c r="L338" s="200"/>
      <c r="M338" s="200"/>
      <c r="N338" s="200"/>
      <c r="O338" s="200"/>
      <c r="P338" s="200"/>
      <c r="Q338" s="200"/>
      <c r="R338" s="203"/>
      <c r="T338" s="204"/>
      <c r="U338" s="200"/>
      <c r="V338" s="200"/>
      <c r="W338" s="200"/>
      <c r="X338" s="200"/>
      <c r="Y338" s="200"/>
      <c r="Z338" s="200"/>
      <c r="AA338" s="205"/>
      <c r="AT338" s="206" t="s">
        <v>147</v>
      </c>
      <c r="AU338" s="206" t="s">
        <v>85</v>
      </c>
      <c r="AV338" s="198" t="s">
        <v>74</v>
      </c>
      <c r="AW338" s="198" t="s">
        <v>26</v>
      </c>
      <c r="AX338" s="198" t="s">
        <v>68</v>
      </c>
      <c r="AY338" s="206" t="s">
        <v>134</v>
      </c>
    </row>
    <row r="339" s="188" customFormat="true" ht="15.75" hidden="false" customHeight="true" outlineLevel="0" collapsed="false">
      <c r="B339" s="189"/>
      <c r="C339" s="190"/>
      <c r="D339" s="190"/>
      <c r="E339" s="191"/>
      <c r="F339" s="207" t="s">
        <v>416</v>
      </c>
      <c r="G339" s="207"/>
      <c r="H339" s="207"/>
      <c r="I339" s="207"/>
      <c r="J339" s="190"/>
      <c r="K339" s="193" t="n">
        <v>39.321</v>
      </c>
      <c r="L339" s="190"/>
      <c r="M339" s="190"/>
      <c r="N339" s="190"/>
      <c r="O339" s="190"/>
      <c r="P339" s="190"/>
      <c r="Q339" s="190"/>
      <c r="R339" s="194"/>
      <c r="T339" s="195"/>
      <c r="U339" s="190"/>
      <c r="V339" s="190"/>
      <c r="W339" s="190"/>
      <c r="X339" s="190"/>
      <c r="Y339" s="190"/>
      <c r="Z339" s="190"/>
      <c r="AA339" s="196"/>
      <c r="AT339" s="197" t="s">
        <v>147</v>
      </c>
      <c r="AU339" s="197" t="s">
        <v>85</v>
      </c>
      <c r="AV339" s="188" t="s">
        <v>85</v>
      </c>
      <c r="AW339" s="188" t="s">
        <v>26</v>
      </c>
      <c r="AX339" s="188" t="s">
        <v>68</v>
      </c>
      <c r="AY339" s="197" t="s">
        <v>134</v>
      </c>
    </row>
    <row r="340" s="210" customFormat="true" ht="15.75" hidden="false" customHeight="true" outlineLevel="0" collapsed="false">
      <c r="B340" s="211"/>
      <c r="C340" s="212"/>
      <c r="D340" s="212"/>
      <c r="E340" s="213"/>
      <c r="F340" s="214" t="s">
        <v>209</v>
      </c>
      <c r="G340" s="214"/>
      <c r="H340" s="214"/>
      <c r="I340" s="214"/>
      <c r="J340" s="212"/>
      <c r="K340" s="215" t="n">
        <v>162.711</v>
      </c>
      <c r="L340" s="212"/>
      <c r="M340" s="212"/>
      <c r="N340" s="212"/>
      <c r="O340" s="212"/>
      <c r="P340" s="212"/>
      <c r="Q340" s="212"/>
      <c r="R340" s="216"/>
      <c r="T340" s="217"/>
      <c r="U340" s="212"/>
      <c r="V340" s="212"/>
      <c r="W340" s="212"/>
      <c r="X340" s="212"/>
      <c r="Y340" s="212"/>
      <c r="Z340" s="212"/>
      <c r="AA340" s="218"/>
      <c r="AT340" s="219" t="s">
        <v>147</v>
      </c>
      <c r="AU340" s="219" t="s">
        <v>85</v>
      </c>
      <c r="AV340" s="210" t="s">
        <v>139</v>
      </c>
      <c r="AW340" s="210" t="s">
        <v>26</v>
      </c>
      <c r="AX340" s="210" t="s">
        <v>74</v>
      </c>
      <c r="AY340" s="219" t="s">
        <v>134</v>
      </c>
    </row>
    <row r="341" s="28" customFormat="true" ht="18" hidden="false" customHeight="true" outlineLevel="0" collapsed="false">
      <c r="B341" s="167"/>
      <c r="C341" s="220" t="n">
        <v>82</v>
      </c>
      <c r="D341" s="220" t="s">
        <v>225</v>
      </c>
      <c r="E341" s="221" t="s">
        <v>461</v>
      </c>
      <c r="F341" s="222" t="s">
        <v>462</v>
      </c>
      <c r="G341" s="222"/>
      <c r="H341" s="222"/>
      <c r="I341" s="222"/>
      <c r="J341" s="223" t="s">
        <v>144</v>
      </c>
      <c r="K341" s="224" t="n">
        <v>11.715</v>
      </c>
      <c r="L341" s="225"/>
      <c r="M341" s="225"/>
      <c r="N341" s="225" t="n">
        <f aca="false">ROUND(L341*K341,2)</f>
        <v>0</v>
      </c>
      <c r="O341" s="225"/>
      <c r="P341" s="225"/>
      <c r="Q341" s="225"/>
      <c r="R341" s="174"/>
      <c r="T341" s="175"/>
      <c r="U341" s="40" t="s">
        <v>33</v>
      </c>
      <c r="V341" s="176" t="n">
        <v>0</v>
      </c>
      <c r="W341" s="176" t="n">
        <f aca="false">V341*K341</f>
        <v>0</v>
      </c>
      <c r="X341" s="176" t="n">
        <v>0.55</v>
      </c>
      <c r="Y341" s="176" t="n">
        <f aca="false">X341*K341</f>
        <v>6.44325</v>
      </c>
      <c r="Z341" s="176" t="n">
        <v>0</v>
      </c>
      <c r="AA341" s="177" t="n">
        <f aca="false">Z341*K341</f>
        <v>0</v>
      </c>
      <c r="AR341" s="10" t="s">
        <v>383</v>
      </c>
      <c r="AT341" s="10" t="s">
        <v>225</v>
      </c>
      <c r="AU341" s="10" t="s">
        <v>85</v>
      </c>
      <c r="AY341" s="10" t="s">
        <v>134</v>
      </c>
      <c r="BE341" s="178" t="n">
        <f aca="false">IF(U341="základní",N341,0)</f>
        <v>0</v>
      </c>
      <c r="BF341" s="178" t="n">
        <f aca="false">IF(U341="snížená",N341,0)</f>
        <v>0</v>
      </c>
      <c r="BG341" s="178" t="n">
        <f aca="false">IF(U341="zákl. přenesená",N341,0)</f>
        <v>0</v>
      </c>
      <c r="BH341" s="178" t="n">
        <f aca="false">IF(U341="sníž. přenesená",N341,0)</f>
        <v>0</v>
      </c>
      <c r="BI341" s="178" t="n">
        <f aca="false">IF(U341="nulová",N341,0)</f>
        <v>0</v>
      </c>
      <c r="BJ341" s="10" t="s">
        <v>74</v>
      </c>
      <c r="BK341" s="178" t="n">
        <f aca="false">ROUND(L341*K341,2)</f>
        <v>0</v>
      </c>
      <c r="BL341" s="10" t="s">
        <v>379</v>
      </c>
      <c r="BM341" s="10" t="s">
        <v>463</v>
      </c>
    </row>
    <row r="342" s="188" customFormat="true" ht="16.5" hidden="false" customHeight="true" outlineLevel="0" collapsed="false">
      <c r="B342" s="189"/>
      <c r="C342" s="190"/>
      <c r="D342" s="190"/>
      <c r="E342" s="191"/>
      <c r="F342" s="192" t="s">
        <v>464</v>
      </c>
      <c r="G342" s="192"/>
      <c r="H342" s="192"/>
      <c r="I342" s="192"/>
      <c r="J342" s="190"/>
      <c r="K342" s="193" t="n">
        <v>11.715</v>
      </c>
      <c r="L342" s="190"/>
      <c r="M342" s="190"/>
      <c r="N342" s="190"/>
      <c r="O342" s="190"/>
      <c r="P342" s="190"/>
      <c r="Q342" s="190"/>
      <c r="R342" s="194"/>
      <c r="T342" s="195"/>
      <c r="U342" s="190"/>
      <c r="V342" s="190"/>
      <c r="W342" s="190"/>
      <c r="X342" s="190"/>
      <c r="Y342" s="190"/>
      <c r="Z342" s="190"/>
      <c r="AA342" s="196"/>
      <c r="AT342" s="197" t="s">
        <v>147</v>
      </c>
      <c r="AU342" s="197" t="s">
        <v>85</v>
      </c>
      <c r="AV342" s="188" t="s">
        <v>85</v>
      </c>
      <c r="AW342" s="188" t="s">
        <v>26</v>
      </c>
      <c r="AX342" s="188" t="s">
        <v>74</v>
      </c>
      <c r="AY342" s="197" t="s">
        <v>134</v>
      </c>
    </row>
    <row r="343" s="28" customFormat="true" ht="31.5" hidden="false" customHeight="true" outlineLevel="0" collapsed="false">
      <c r="B343" s="167"/>
      <c r="C343" s="168" t="n">
        <v>83</v>
      </c>
      <c r="D343" s="168" t="s">
        <v>135</v>
      </c>
      <c r="E343" s="169" t="s">
        <v>465</v>
      </c>
      <c r="F343" s="170" t="s">
        <v>466</v>
      </c>
      <c r="G343" s="170"/>
      <c r="H343" s="170"/>
      <c r="I343" s="170"/>
      <c r="J343" s="171" t="s">
        <v>138</v>
      </c>
      <c r="K343" s="172" t="n">
        <v>162.711</v>
      </c>
      <c r="L343" s="173"/>
      <c r="M343" s="173"/>
      <c r="N343" s="173" t="n">
        <f aca="false">ROUND(L343*K343,2)</f>
        <v>0</v>
      </c>
      <c r="O343" s="173"/>
      <c r="P343" s="173"/>
      <c r="Q343" s="173"/>
      <c r="R343" s="174"/>
      <c r="T343" s="175"/>
      <c r="U343" s="40" t="s">
        <v>33</v>
      </c>
      <c r="V343" s="176" t="n">
        <v>0.135</v>
      </c>
      <c r="W343" s="176" t="n">
        <f aca="false">V343*K343</f>
        <v>21.965985</v>
      </c>
      <c r="X343" s="176" t="n">
        <v>0</v>
      </c>
      <c r="Y343" s="176" t="n">
        <f aca="false">X343*K343</f>
        <v>0</v>
      </c>
      <c r="Z343" s="176" t="n">
        <v>0</v>
      </c>
      <c r="AA343" s="177" t="n">
        <f aca="false">Z343*K343</f>
        <v>0</v>
      </c>
      <c r="AR343" s="10" t="s">
        <v>379</v>
      </c>
      <c r="AT343" s="10" t="s">
        <v>135</v>
      </c>
      <c r="AU343" s="10" t="s">
        <v>85</v>
      </c>
      <c r="AY343" s="10" t="s">
        <v>134</v>
      </c>
      <c r="BE343" s="178" t="n">
        <f aca="false">IF(U343="základní",N343,0)</f>
        <v>0</v>
      </c>
      <c r="BF343" s="178" t="n">
        <f aca="false">IF(U343="snížená",N343,0)</f>
        <v>0</v>
      </c>
      <c r="BG343" s="178" t="n">
        <f aca="false">IF(U343="zákl. přenesená",N343,0)</f>
        <v>0</v>
      </c>
      <c r="BH343" s="178" t="n">
        <f aca="false">IF(U343="sníž. přenesená",N343,0)</f>
        <v>0</v>
      </c>
      <c r="BI343" s="178" t="n">
        <f aca="false">IF(U343="nulová",N343,0)</f>
        <v>0</v>
      </c>
      <c r="BJ343" s="10" t="s">
        <v>74</v>
      </c>
      <c r="BK343" s="178" t="n">
        <f aca="false">ROUND(L343*K343,2)</f>
        <v>0</v>
      </c>
      <c r="BL343" s="10" t="s">
        <v>379</v>
      </c>
      <c r="BM343" s="10" t="s">
        <v>467</v>
      </c>
    </row>
    <row r="344" s="198" customFormat="true" ht="15.75" hidden="false" customHeight="true" outlineLevel="0" collapsed="false">
      <c r="B344" s="199"/>
      <c r="C344" s="200"/>
      <c r="D344" s="200"/>
      <c r="E344" s="201"/>
      <c r="F344" s="202" t="s">
        <v>413</v>
      </c>
      <c r="G344" s="202"/>
      <c r="H344" s="202"/>
      <c r="I344" s="202"/>
      <c r="J344" s="200"/>
      <c r="K344" s="201"/>
      <c r="L344" s="200"/>
      <c r="M344" s="200"/>
      <c r="N344" s="200"/>
      <c r="O344" s="200"/>
      <c r="P344" s="200"/>
      <c r="Q344" s="200"/>
      <c r="R344" s="203"/>
      <c r="T344" s="204"/>
      <c r="U344" s="200"/>
      <c r="V344" s="200"/>
      <c r="W344" s="200"/>
      <c r="X344" s="200"/>
      <c r="Y344" s="200"/>
      <c r="Z344" s="200"/>
      <c r="AA344" s="205"/>
      <c r="AT344" s="206" t="s">
        <v>147</v>
      </c>
      <c r="AU344" s="206" t="s">
        <v>85</v>
      </c>
      <c r="AV344" s="198" t="s">
        <v>74</v>
      </c>
      <c r="AW344" s="198" t="s">
        <v>26</v>
      </c>
      <c r="AX344" s="198" t="s">
        <v>68</v>
      </c>
      <c r="AY344" s="206" t="s">
        <v>134</v>
      </c>
    </row>
    <row r="345" s="188" customFormat="true" ht="15.75" hidden="false" customHeight="true" outlineLevel="0" collapsed="false">
      <c r="B345" s="189"/>
      <c r="C345" s="190"/>
      <c r="D345" s="190"/>
      <c r="E345" s="191"/>
      <c r="F345" s="207" t="s">
        <v>414</v>
      </c>
      <c r="G345" s="207"/>
      <c r="H345" s="207"/>
      <c r="I345" s="207"/>
      <c r="J345" s="190"/>
      <c r="K345" s="193" t="n">
        <v>123.39</v>
      </c>
      <c r="L345" s="190"/>
      <c r="M345" s="190"/>
      <c r="N345" s="190"/>
      <c r="O345" s="190"/>
      <c r="P345" s="190"/>
      <c r="Q345" s="190"/>
      <c r="R345" s="194"/>
      <c r="T345" s="195"/>
      <c r="U345" s="190"/>
      <c r="V345" s="190"/>
      <c r="W345" s="190"/>
      <c r="X345" s="190"/>
      <c r="Y345" s="190"/>
      <c r="Z345" s="190"/>
      <c r="AA345" s="196"/>
      <c r="AT345" s="197" t="s">
        <v>147</v>
      </c>
      <c r="AU345" s="197" t="s">
        <v>85</v>
      </c>
      <c r="AV345" s="188" t="s">
        <v>85</v>
      </c>
      <c r="AW345" s="188" t="s">
        <v>26</v>
      </c>
      <c r="AX345" s="188" t="s">
        <v>68</v>
      </c>
      <c r="AY345" s="197" t="s">
        <v>134</v>
      </c>
    </row>
    <row r="346" s="198" customFormat="true" ht="15.75" hidden="false" customHeight="true" outlineLevel="0" collapsed="false">
      <c r="B346" s="199"/>
      <c r="C346" s="200"/>
      <c r="D346" s="200"/>
      <c r="E346" s="201"/>
      <c r="F346" s="209" t="s">
        <v>415</v>
      </c>
      <c r="G346" s="209"/>
      <c r="H346" s="209"/>
      <c r="I346" s="209"/>
      <c r="J346" s="200"/>
      <c r="K346" s="201"/>
      <c r="L346" s="200"/>
      <c r="M346" s="200"/>
      <c r="N346" s="200"/>
      <c r="O346" s="200"/>
      <c r="P346" s="200"/>
      <c r="Q346" s="200"/>
      <c r="R346" s="203"/>
      <c r="T346" s="204"/>
      <c r="U346" s="200"/>
      <c r="V346" s="200"/>
      <c r="W346" s="200"/>
      <c r="X346" s="200"/>
      <c r="Y346" s="200"/>
      <c r="Z346" s="200"/>
      <c r="AA346" s="205"/>
      <c r="AT346" s="206" t="s">
        <v>147</v>
      </c>
      <c r="AU346" s="206" t="s">
        <v>85</v>
      </c>
      <c r="AV346" s="198" t="s">
        <v>74</v>
      </c>
      <c r="AW346" s="198" t="s">
        <v>26</v>
      </c>
      <c r="AX346" s="198" t="s">
        <v>68</v>
      </c>
      <c r="AY346" s="206" t="s">
        <v>134</v>
      </c>
    </row>
    <row r="347" s="188" customFormat="true" ht="15.75" hidden="false" customHeight="true" outlineLevel="0" collapsed="false">
      <c r="B347" s="189"/>
      <c r="C347" s="190"/>
      <c r="D347" s="190"/>
      <c r="E347" s="191"/>
      <c r="F347" s="207" t="s">
        <v>416</v>
      </c>
      <c r="G347" s="207"/>
      <c r="H347" s="207"/>
      <c r="I347" s="207"/>
      <c r="J347" s="190"/>
      <c r="K347" s="193" t="n">
        <v>39.321</v>
      </c>
      <c r="L347" s="190"/>
      <c r="M347" s="190"/>
      <c r="N347" s="190"/>
      <c r="O347" s="190"/>
      <c r="P347" s="190"/>
      <c r="Q347" s="190"/>
      <c r="R347" s="194"/>
      <c r="T347" s="195"/>
      <c r="U347" s="190"/>
      <c r="V347" s="190"/>
      <c r="W347" s="190"/>
      <c r="X347" s="190"/>
      <c r="Y347" s="190"/>
      <c r="Z347" s="190"/>
      <c r="AA347" s="196"/>
      <c r="AT347" s="197" t="s">
        <v>147</v>
      </c>
      <c r="AU347" s="197" t="s">
        <v>85</v>
      </c>
      <c r="AV347" s="188" t="s">
        <v>85</v>
      </c>
      <c r="AW347" s="188" t="s">
        <v>26</v>
      </c>
      <c r="AX347" s="188" t="s">
        <v>68</v>
      </c>
      <c r="AY347" s="197" t="s">
        <v>134</v>
      </c>
    </row>
    <row r="348" s="210" customFormat="true" ht="15.75" hidden="false" customHeight="true" outlineLevel="0" collapsed="false">
      <c r="B348" s="211"/>
      <c r="C348" s="212"/>
      <c r="D348" s="212"/>
      <c r="E348" s="213"/>
      <c r="F348" s="214" t="s">
        <v>209</v>
      </c>
      <c r="G348" s="214"/>
      <c r="H348" s="214"/>
      <c r="I348" s="214"/>
      <c r="J348" s="212"/>
      <c r="K348" s="215" t="n">
        <v>162.711</v>
      </c>
      <c r="L348" s="212"/>
      <c r="M348" s="212"/>
      <c r="N348" s="212"/>
      <c r="O348" s="212"/>
      <c r="P348" s="212"/>
      <c r="Q348" s="212"/>
      <c r="R348" s="216"/>
      <c r="T348" s="217"/>
      <c r="U348" s="212"/>
      <c r="V348" s="212"/>
      <c r="W348" s="212"/>
      <c r="X348" s="212"/>
      <c r="Y348" s="212"/>
      <c r="Z348" s="212"/>
      <c r="AA348" s="218"/>
      <c r="AT348" s="219" t="s">
        <v>147</v>
      </c>
      <c r="AU348" s="219" t="s">
        <v>85</v>
      </c>
      <c r="AV348" s="210" t="s">
        <v>139</v>
      </c>
      <c r="AW348" s="210" t="s">
        <v>26</v>
      </c>
      <c r="AX348" s="210" t="s">
        <v>74</v>
      </c>
      <c r="AY348" s="219" t="s">
        <v>134</v>
      </c>
    </row>
    <row r="349" s="28" customFormat="true" ht="19.5" hidden="false" customHeight="true" outlineLevel="0" collapsed="false">
      <c r="B349" s="167"/>
      <c r="C349" s="220" t="n">
        <v>84</v>
      </c>
      <c r="D349" s="220" t="s">
        <v>225</v>
      </c>
      <c r="E349" s="221" t="s">
        <v>468</v>
      </c>
      <c r="F349" s="222" t="s">
        <v>469</v>
      </c>
      <c r="G349" s="222"/>
      <c r="H349" s="222"/>
      <c r="I349" s="222"/>
      <c r="J349" s="223" t="s">
        <v>144</v>
      </c>
      <c r="K349" s="224" t="n">
        <v>2.441</v>
      </c>
      <c r="L349" s="225"/>
      <c r="M349" s="225"/>
      <c r="N349" s="225" t="n">
        <f aca="false">ROUND(L349*K349,2)</f>
        <v>0</v>
      </c>
      <c r="O349" s="225"/>
      <c r="P349" s="225"/>
      <c r="Q349" s="225"/>
      <c r="R349" s="174"/>
      <c r="T349" s="175"/>
      <c r="U349" s="40" t="s">
        <v>33</v>
      </c>
      <c r="V349" s="176" t="n">
        <v>0</v>
      </c>
      <c r="W349" s="176" t="n">
        <f aca="false">V349*K349</f>
        <v>0</v>
      </c>
      <c r="X349" s="176" t="n">
        <v>0.55</v>
      </c>
      <c r="Y349" s="176" t="n">
        <f aca="false">X349*K349</f>
        <v>1.34255</v>
      </c>
      <c r="Z349" s="176" t="n">
        <v>0</v>
      </c>
      <c r="AA349" s="177" t="n">
        <f aca="false">Z349*K349</f>
        <v>0</v>
      </c>
      <c r="AR349" s="10" t="s">
        <v>383</v>
      </c>
      <c r="AT349" s="10" t="s">
        <v>225</v>
      </c>
      <c r="AU349" s="10" t="s">
        <v>85</v>
      </c>
      <c r="AY349" s="10" t="s">
        <v>134</v>
      </c>
      <c r="BE349" s="178" t="n">
        <f aca="false">IF(U349="základní",N349,0)</f>
        <v>0</v>
      </c>
      <c r="BF349" s="178" t="n">
        <f aca="false">IF(U349="snížená",N349,0)</f>
        <v>0</v>
      </c>
      <c r="BG349" s="178" t="n">
        <f aca="false">IF(U349="zákl. přenesená",N349,0)</f>
        <v>0</v>
      </c>
      <c r="BH349" s="178" t="n">
        <f aca="false">IF(U349="sníž. přenesená",N349,0)</f>
        <v>0</v>
      </c>
      <c r="BI349" s="178" t="n">
        <f aca="false">IF(U349="nulová",N349,0)</f>
        <v>0</v>
      </c>
      <c r="BJ349" s="10" t="s">
        <v>74</v>
      </c>
      <c r="BK349" s="178" t="n">
        <f aca="false">ROUND(L349*K349,2)</f>
        <v>0</v>
      </c>
      <c r="BL349" s="10" t="s">
        <v>379</v>
      </c>
      <c r="BM349" s="10" t="s">
        <v>470</v>
      </c>
    </row>
    <row r="350" s="188" customFormat="true" ht="15" hidden="false" customHeight="true" outlineLevel="0" collapsed="false">
      <c r="B350" s="189"/>
      <c r="C350" s="190"/>
      <c r="D350" s="190"/>
      <c r="E350" s="191"/>
      <c r="F350" s="192" t="s">
        <v>471</v>
      </c>
      <c r="G350" s="192"/>
      <c r="H350" s="192"/>
      <c r="I350" s="192"/>
      <c r="J350" s="190"/>
      <c r="K350" s="193" t="n">
        <v>2.441</v>
      </c>
      <c r="L350" s="190"/>
      <c r="M350" s="190"/>
      <c r="N350" s="190"/>
      <c r="O350" s="190"/>
      <c r="P350" s="190"/>
      <c r="Q350" s="190"/>
      <c r="R350" s="194"/>
      <c r="T350" s="195"/>
      <c r="U350" s="190"/>
      <c r="V350" s="190"/>
      <c r="W350" s="190"/>
      <c r="X350" s="190"/>
      <c r="Y350" s="190"/>
      <c r="Z350" s="190"/>
      <c r="AA350" s="196"/>
      <c r="AT350" s="197" t="s">
        <v>147</v>
      </c>
      <c r="AU350" s="197" t="s">
        <v>85</v>
      </c>
      <c r="AV350" s="188" t="s">
        <v>85</v>
      </c>
      <c r="AW350" s="188" t="s">
        <v>26</v>
      </c>
      <c r="AX350" s="188" t="s">
        <v>74</v>
      </c>
      <c r="AY350" s="197" t="s">
        <v>134</v>
      </c>
    </row>
    <row r="351" s="28" customFormat="true" ht="19.5" hidden="false" customHeight="true" outlineLevel="0" collapsed="false">
      <c r="B351" s="167"/>
      <c r="C351" s="220" t="n">
        <v>85</v>
      </c>
      <c r="D351" s="220" t="s">
        <v>225</v>
      </c>
      <c r="E351" s="221" t="s">
        <v>472</v>
      </c>
      <c r="F351" s="222" t="s">
        <v>473</v>
      </c>
      <c r="G351" s="222"/>
      <c r="H351" s="222"/>
      <c r="I351" s="222"/>
      <c r="J351" s="223" t="s">
        <v>144</v>
      </c>
      <c r="K351" s="224" t="n">
        <v>1.627</v>
      </c>
      <c r="L351" s="225"/>
      <c r="M351" s="225"/>
      <c r="N351" s="225" t="n">
        <f aca="false">ROUND(L351*K351,2)</f>
        <v>0</v>
      </c>
      <c r="O351" s="225"/>
      <c r="P351" s="225"/>
      <c r="Q351" s="225"/>
      <c r="R351" s="174"/>
      <c r="T351" s="175"/>
      <c r="U351" s="40" t="s">
        <v>33</v>
      </c>
      <c r="V351" s="176" t="n">
        <v>0</v>
      </c>
      <c r="W351" s="176" t="n">
        <f aca="false">V351*K351</f>
        <v>0</v>
      </c>
      <c r="X351" s="176" t="n">
        <v>0.55</v>
      </c>
      <c r="Y351" s="176" t="n">
        <f aca="false">X351*K351</f>
        <v>0.89485</v>
      </c>
      <c r="Z351" s="176" t="n">
        <v>0</v>
      </c>
      <c r="AA351" s="177" t="n">
        <f aca="false">Z351*K351</f>
        <v>0</v>
      </c>
      <c r="AR351" s="10" t="s">
        <v>383</v>
      </c>
      <c r="AT351" s="10" t="s">
        <v>225</v>
      </c>
      <c r="AU351" s="10" t="s">
        <v>85</v>
      </c>
      <c r="AY351" s="10" t="s">
        <v>134</v>
      </c>
      <c r="BE351" s="178" t="n">
        <f aca="false">IF(U351="základní",N351,0)</f>
        <v>0</v>
      </c>
      <c r="BF351" s="178" t="n">
        <f aca="false">IF(U351="snížená",N351,0)</f>
        <v>0</v>
      </c>
      <c r="BG351" s="178" t="n">
        <f aca="false">IF(U351="zákl. přenesená",N351,0)</f>
        <v>0</v>
      </c>
      <c r="BH351" s="178" t="n">
        <f aca="false">IF(U351="sníž. přenesená",N351,0)</f>
        <v>0</v>
      </c>
      <c r="BI351" s="178" t="n">
        <f aca="false">IF(U351="nulová",N351,0)</f>
        <v>0</v>
      </c>
      <c r="BJ351" s="10" t="s">
        <v>74</v>
      </c>
      <c r="BK351" s="178" t="n">
        <f aca="false">ROUND(L351*K351,2)</f>
        <v>0</v>
      </c>
      <c r="BL351" s="10" t="s">
        <v>379</v>
      </c>
      <c r="BM351" s="10" t="s">
        <v>474</v>
      </c>
    </row>
    <row r="352" s="188" customFormat="true" ht="15.75" hidden="false" customHeight="true" outlineLevel="0" collapsed="false">
      <c r="B352" s="189"/>
      <c r="C352" s="190"/>
      <c r="D352" s="190"/>
      <c r="E352" s="191"/>
      <c r="F352" s="192" t="s">
        <v>475</v>
      </c>
      <c r="G352" s="192"/>
      <c r="H352" s="192"/>
      <c r="I352" s="192"/>
      <c r="J352" s="190"/>
      <c r="K352" s="193" t="n">
        <v>1.627</v>
      </c>
      <c r="L352" s="190"/>
      <c r="M352" s="190"/>
      <c r="N352" s="190"/>
      <c r="O352" s="190"/>
      <c r="P352" s="190"/>
      <c r="Q352" s="190"/>
      <c r="R352" s="194"/>
      <c r="T352" s="195"/>
      <c r="U352" s="190"/>
      <c r="V352" s="190"/>
      <c r="W352" s="190"/>
      <c r="X352" s="190"/>
      <c r="Y352" s="190"/>
      <c r="Z352" s="190"/>
      <c r="AA352" s="196"/>
      <c r="AT352" s="197" t="s">
        <v>147</v>
      </c>
      <c r="AU352" s="197" t="s">
        <v>85</v>
      </c>
      <c r="AV352" s="188" t="s">
        <v>85</v>
      </c>
      <c r="AW352" s="188" t="s">
        <v>26</v>
      </c>
      <c r="AX352" s="188" t="s">
        <v>74</v>
      </c>
      <c r="AY352" s="197" t="s">
        <v>134</v>
      </c>
    </row>
    <row r="353" s="28" customFormat="true" ht="31.5" hidden="false" customHeight="true" outlineLevel="0" collapsed="false">
      <c r="B353" s="167"/>
      <c r="C353" s="168" t="n">
        <v>86</v>
      </c>
      <c r="D353" s="168" t="s">
        <v>135</v>
      </c>
      <c r="E353" s="169" t="s">
        <v>476</v>
      </c>
      <c r="F353" s="170" t="s">
        <v>477</v>
      </c>
      <c r="G353" s="170"/>
      <c r="H353" s="170"/>
      <c r="I353" s="170"/>
      <c r="J353" s="171" t="s">
        <v>138</v>
      </c>
      <c r="K353" s="172" t="n">
        <v>162.711</v>
      </c>
      <c r="L353" s="173"/>
      <c r="M353" s="173"/>
      <c r="N353" s="173" t="n">
        <f aca="false">ROUND(L353*K353,2)</f>
        <v>0</v>
      </c>
      <c r="O353" s="173"/>
      <c r="P353" s="173"/>
      <c r="Q353" s="173"/>
      <c r="R353" s="174"/>
      <c r="T353" s="175"/>
      <c r="U353" s="40" t="s">
        <v>33</v>
      </c>
      <c r="V353" s="176" t="n">
        <v>0.068</v>
      </c>
      <c r="W353" s="176" t="n">
        <f aca="false">V353*K353</f>
        <v>11.064348</v>
      </c>
      <c r="X353" s="176" t="n">
        <v>0</v>
      </c>
      <c r="Y353" s="176" t="n">
        <f aca="false">X353*K353</f>
        <v>0</v>
      </c>
      <c r="Z353" s="176" t="n">
        <v>0</v>
      </c>
      <c r="AA353" s="177" t="n">
        <f aca="false">Z353*K353</f>
        <v>0</v>
      </c>
      <c r="AR353" s="10" t="s">
        <v>379</v>
      </c>
      <c r="AT353" s="10" t="s">
        <v>135</v>
      </c>
      <c r="AU353" s="10" t="s">
        <v>85</v>
      </c>
      <c r="AY353" s="10" t="s">
        <v>134</v>
      </c>
      <c r="BE353" s="178" t="n">
        <f aca="false">IF(U353="základní",N353,0)</f>
        <v>0</v>
      </c>
      <c r="BF353" s="178" t="n">
        <f aca="false">IF(U353="snížená",N353,0)</f>
        <v>0</v>
      </c>
      <c r="BG353" s="178" t="n">
        <f aca="false">IF(U353="zákl. přenesená",N353,0)</f>
        <v>0</v>
      </c>
      <c r="BH353" s="178" t="n">
        <f aca="false">IF(U353="sníž. přenesená",N353,0)</f>
        <v>0</v>
      </c>
      <c r="BI353" s="178" t="n">
        <f aca="false">IF(U353="nulová",N353,0)</f>
        <v>0</v>
      </c>
      <c r="BJ353" s="10" t="s">
        <v>74</v>
      </c>
      <c r="BK353" s="178" t="n">
        <f aca="false">ROUND(L353*K353,2)</f>
        <v>0</v>
      </c>
      <c r="BL353" s="10" t="s">
        <v>379</v>
      </c>
      <c r="BM353" s="10" t="s">
        <v>478</v>
      </c>
    </row>
    <row r="354" s="198" customFormat="true" ht="15.75" hidden="false" customHeight="true" outlineLevel="0" collapsed="false">
      <c r="B354" s="199"/>
      <c r="C354" s="200"/>
      <c r="D354" s="200"/>
      <c r="E354" s="201"/>
      <c r="F354" s="202" t="s">
        <v>413</v>
      </c>
      <c r="G354" s="202"/>
      <c r="H354" s="202"/>
      <c r="I354" s="202"/>
      <c r="J354" s="200"/>
      <c r="K354" s="201"/>
      <c r="L354" s="200"/>
      <c r="M354" s="200"/>
      <c r="N354" s="200"/>
      <c r="O354" s="200"/>
      <c r="P354" s="200"/>
      <c r="Q354" s="200"/>
      <c r="R354" s="203"/>
      <c r="T354" s="204"/>
      <c r="U354" s="200"/>
      <c r="V354" s="200"/>
      <c r="W354" s="200"/>
      <c r="X354" s="200"/>
      <c r="Y354" s="200"/>
      <c r="Z354" s="200"/>
      <c r="AA354" s="205"/>
      <c r="AT354" s="206" t="s">
        <v>147</v>
      </c>
      <c r="AU354" s="206" t="s">
        <v>85</v>
      </c>
      <c r="AV354" s="198" t="s">
        <v>74</v>
      </c>
      <c r="AW354" s="198" t="s">
        <v>26</v>
      </c>
      <c r="AX354" s="198" t="s">
        <v>68</v>
      </c>
      <c r="AY354" s="206" t="s">
        <v>134</v>
      </c>
    </row>
    <row r="355" s="188" customFormat="true" ht="15.75" hidden="false" customHeight="true" outlineLevel="0" collapsed="false">
      <c r="B355" s="189"/>
      <c r="C355" s="190"/>
      <c r="D355" s="190"/>
      <c r="E355" s="191"/>
      <c r="F355" s="207" t="s">
        <v>414</v>
      </c>
      <c r="G355" s="207"/>
      <c r="H355" s="207"/>
      <c r="I355" s="207"/>
      <c r="J355" s="190"/>
      <c r="K355" s="193" t="n">
        <v>123.39</v>
      </c>
      <c r="L355" s="190"/>
      <c r="M355" s="190"/>
      <c r="N355" s="190"/>
      <c r="O355" s="190"/>
      <c r="P355" s="190"/>
      <c r="Q355" s="190"/>
      <c r="R355" s="194"/>
      <c r="T355" s="195"/>
      <c r="U355" s="190"/>
      <c r="V355" s="190"/>
      <c r="W355" s="190"/>
      <c r="X355" s="190"/>
      <c r="Y355" s="190"/>
      <c r="Z355" s="190"/>
      <c r="AA355" s="196"/>
      <c r="AT355" s="197" t="s">
        <v>147</v>
      </c>
      <c r="AU355" s="197" t="s">
        <v>85</v>
      </c>
      <c r="AV355" s="188" t="s">
        <v>85</v>
      </c>
      <c r="AW355" s="188" t="s">
        <v>26</v>
      </c>
      <c r="AX355" s="188" t="s">
        <v>68</v>
      </c>
      <c r="AY355" s="197" t="s">
        <v>134</v>
      </c>
    </row>
    <row r="356" s="198" customFormat="true" ht="15.75" hidden="false" customHeight="true" outlineLevel="0" collapsed="false">
      <c r="B356" s="199"/>
      <c r="C356" s="200"/>
      <c r="D356" s="200"/>
      <c r="E356" s="201"/>
      <c r="F356" s="209" t="s">
        <v>415</v>
      </c>
      <c r="G356" s="209"/>
      <c r="H356" s="209"/>
      <c r="I356" s="209"/>
      <c r="J356" s="200"/>
      <c r="K356" s="201"/>
      <c r="L356" s="200"/>
      <c r="M356" s="200"/>
      <c r="N356" s="200"/>
      <c r="O356" s="200"/>
      <c r="P356" s="200"/>
      <c r="Q356" s="200"/>
      <c r="R356" s="203"/>
      <c r="T356" s="204"/>
      <c r="U356" s="200"/>
      <c r="V356" s="200"/>
      <c r="W356" s="200"/>
      <c r="X356" s="200"/>
      <c r="Y356" s="200"/>
      <c r="Z356" s="200"/>
      <c r="AA356" s="205"/>
      <c r="AT356" s="206" t="s">
        <v>147</v>
      </c>
      <c r="AU356" s="206" t="s">
        <v>85</v>
      </c>
      <c r="AV356" s="198" t="s">
        <v>74</v>
      </c>
      <c r="AW356" s="198" t="s">
        <v>26</v>
      </c>
      <c r="AX356" s="198" t="s">
        <v>68</v>
      </c>
      <c r="AY356" s="206" t="s">
        <v>134</v>
      </c>
    </row>
    <row r="357" s="188" customFormat="true" ht="15.75" hidden="false" customHeight="true" outlineLevel="0" collapsed="false">
      <c r="B357" s="189"/>
      <c r="C357" s="190"/>
      <c r="D357" s="190"/>
      <c r="E357" s="191"/>
      <c r="F357" s="207" t="s">
        <v>416</v>
      </c>
      <c r="G357" s="207"/>
      <c r="H357" s="207"/>
      <c r="I357" s="207"/>
      <c r="J357" s="190"/>
      <c r="K357" s="193" t="n">
        <v>39.321</v>
      </c>
      <c r="L357" s="190"/>
      <c r="M357" s="190"/>
      <c r="N357" s="190"/>
      <c r="O357" s="190"/>
      <c r="P357" s="190"/>
      <c r="Q357" s="190"/>
      <c r="R357" s="194"/>
      <c r="T357" s="195"/>
      <c r="U357" s="190"/>
      <c r="V357" s="190"/>
      <c r="W357" s="190"/>
      <c r="X357" s="190"/>
      <c r="Y357" s="190"/>
      <c r="Z357" s="190"/>
      <c r="AA357" s="196"/>
      <c r="AT357" s="197" t="s">
        <v>147</v>
      </c>
      <c r="AU357" s="197" t="s">
        <v>85</v>
      </c>
      <c r="AV357" s="188" t="s">
        <v>85</v>
      </c>
      <c r="AW357" s="188" t="s">
        <v>26</v>
      </c>
      <c r="AX357" s="188" t="s">
        <v>68</v>
      </c>
      <c r="AY357" s="197" t="s">
        <v>134</v>
      </c>
    </row>
    <row r="358" s="210" customFormat="true" ht="15.75" hidden="false" customHeight="true" outlineLevel="0" collapsed="false">
      <c r="B358" s="211"/>
      <c r="C358" s="212"/>
      <c r="D358" s="212"/>
      <c r="E358" s="213"/>
      <c r="F358" s="214" t="s">
        <v>209</v>
      </c>
      <c r="G358" s="214"/>
      <c r="H358" s="214"/>
      <c r="I358" s="214"/>
      <c r="J358" s="212"/>
      <c r="K358" s="215" t="n">
        <v>162.711</v>
      </c>
      <c r="L358" s="212"/>
      <c r="M358" s="212"/>
      <c r="N358" s="212"/>
      <c r="O358" s="212"/>
      <c r="P358" s="212"/>
      <c r="Q358" s="212"/>
      <c r="R358" s="216"/>
      <c r="T358" s="217"/>
      <c r="U358" s="212"/>
      <c r="V358" s="212"/>
      <c r="W358" s="212"/>
      <c r="X358" s="212"/>
      <c r="Y358" s="212"/>
      <c r="Z358" s="212"/>
      <c r="AA358" s="218"/>
      <c r="AT358" s="219" t="s">
        <v>147</v>
      </c>
      <c r="AU358" s="219" t="s">
        <v>85</v>
      </c>
      <c r="AV358" s="210" t="s">
        <v>139</v>
      </c>
      <c r="AW358" s="210" t="s">
        <v>26</v>
      </c>
      <c r="AX358" s="210" t="s">
        <v>74</v>
      </c>
      <c r="AY358" s="219" t="s">
        <v>134</v>
      </c>
    </row>
    <row r="359" s="28" customFormat="true" ht="28.5" hidden="false" customHeight="true" outlineLevel="0" collapsed="false">
      <c r="B359" s="167"/>
      <c r="C359" s="168" t="n">
        <v>87</v>
      </c>
      <c r="D359" s="168" t="s">
        <v>135</v>
      </c>
      <c r="E359" s="169" t="s">
        <v>479</v>
      </c>
      <c r="F359" s="170" t="s">
        <v>480</v>
      </c>
      <c r="G359" s="170"/>
      <c r="H359" s="170"/>
      <c r="I359" s="170"/>
      <c r="J359" s="171" t="s">
        <v>170</v>
      </c>
      <c r="K359" s="172" t="n">
        <v>2</v>
      </c>
      <c r="L359" s="173"/>
      <c r="M359" s="173"/>
      <c r="N359" s="173" t="n">
        <f aca="false">ROUND(L359*K359,2)</f>
        <v>0</v>
      </c>
      <c r="O359" s="173"/>
      <c r="P359" s="173"/>
      <c r="Q359" s="173"/>
      <c r="R359" s="174"/>
      <c r="T359" s="175"/>
      <c r="U359" s="40" t="s">
        <v>33</v>
      </c>
      <c r="V359" s="176" t="n">
        <v>0.666</v>
      </c>
      <c r="W359" s="176" t="n">
        <f aca="false">V359*K359</f>
        <v>1.332</v>
      </c>
      <c r="X359" s="176" t="n">
        <v>0</v>
      </c>
      <c r="Y359" s="176" t="n">
        <f aca="false">X359*K359</f>
        <v>0</v>
      </c>
      <c r="Z359" s="176" t="n">
        <v>0</v>
      </c>
      <c r="AA359" s="177" t="n">
        <f aca="false">Z359*K359</f>
        <v>0</v>
      </c>
      <c r="AC359" s="229"/>
      <c r="AD359" s="229"/>
      <c r="AR359" s="10" t="s">
        <v>379</v>
      </c>
      <c r="AT359" s="10" t="s">
        <v>135</v>
      </c>
      <c r="AU359" s="10" t="s">
        <v>85</v>
      </c>
      <c r="AY359" s="10" t="s">
        <v>134</v>
      </c>
      <c r="BE359" s="178" t="n">
        <f aca="false">IF(U359="základní",N359,0)</f>
        <v>0</v>
      </c>
      <c r="BF359" s="178" t="n">
        <f aca="false">IF(U359="snížená",N359,0)</f>
        <v>0</v>
      </c>
      <c r="BG359" s="178" t="n">
        <f aca="false">IF(U359="zákl. přenesená",N359,0)</f>
        <v>0</v>
      </c>
      <c r="BH359" s="178" t="n">
        <f aca="false">IF(U359="sníž. přenesená",N359,0)</f>
        <v>0</v>
      </c>
      <c r="BI359" s="178" t="n">
        <f aca="false">IF(U359="nulová",N359,0)</f>
        <v>0</v>
      </c>
      <c r="BJ359" s="10" t="s">
        <v>74</v>
      </c>
      <c r="BK359" s="178" t="n">
        <f aca="false">ROUND(L359*K359,2)</f>
        <v>0</v>
      </c>
      <c r="BL359" s="10" t="s">
        <v>379</v>
      </c>
      <c r="BM359" s="10" t="s">
        <v>481</v>
      </c>
    </row>
    <row r="360" s="28" customFormat="true" ht="27.75" hidden="false" customHeight="true" outlineLevel="0" collapsed="false">
      <c r="B360" s="167"/>
      <c r="C360" s="168" t="n">
        <v>88</v>
      </c>
      <c r="D360" s="168" t="s">
        <v>135</v>
      </c>
      <c r="E360" s="169" t="s">
        <v>482</v>
      </c>
      <c r="F360" s="170" t="s">
        <v>483</v>
      </c>
      <c r="G360" s="170"/>
      <c r="H360" s="170"/>
      <c r="I360" s="170"/>
      <c r="J360" s="171" t="s">
        <v>144</v>
      </c>
      <c r="K360" s="172" t="n">
        <v>2</v>
      </c>
      <c r="L360" s="173"/>
      <c r="M360" s="173"/>
      <c r="N360" s="173" t="n">
        <f aca="false">ROUND(L360*K360,2)</f>
        <v>0</v>
      </c>
      <c r="O360" s="173"/>
      <c r="P360" s="173"/>
      <c r="Q360" s="173"/>
      <c r="R360" s="174"/>
      <c r="T360" s="175"/>
      <c r="U360" s="40" t="s">
        <v>33</v>
      </c>
      <c r="V360" s="176" t="n">
        <v>0</v>
      </c>
      <c r="W360" s="176" t="n">
        <f aca="false">V360*K360</f>
        <v>0</v>
      </c>
      <c r="X360" s="176" t="n">
        <v>0.02337</v>
      </c>
      <c r="Y360" s="176" t="n">
        <f aca="false">X360*K360</f>
        <v>0.04674</v>
      </c>
      <c r="Z360" s="176" t="n">
        <v>0</v>
      </c>
      <c r="AA360" s="177" t="n">
        <f aca="false">Z360*K360</f>
        <v>0</v>
      </c>
      <c r="AC360" s="0"/>
      <c r="AD360" s="0"/>
      <c r="AR360" s="10" t="s">
        <v>379</v>
      </c>
      <c r="AT360" s="10" t="s">
        <v>135</v>
      </c>
      <c r="AU360" s="10" t="s">
        <v>85</v>
      </c>
      <c r="AY360" s="10" t="s">
        <v>134</v>
      </c>
      <c r="BE360" s="178" t="n">
        <f aca="false">IF(U360="základní",N360,0)</f>
        <v>0</v>
      </c>
      <c r="BF360" s="178" t="n">
        <f aca="false">IF(U360="snížená",N360,0)</f>
        <v>0</v>
      </c>
      <c r="BG360" s="178" t="n">
        <f aca="false">IF(U360="zákl. přenesená",N360,0)</f>
        <v>0</v>
      </c>
      <c r="BH360" s="178" t="n">
        <f aca="false">IF(U360="sníž. přenesená",N360,0)</f>
        <v>0</v>
      </c>
      <c r="BI360" s="178" t="n">
        <f aca="false">IF(U360="nulová",N360,0)</f>
        <v>0</v>
      </c>
      <c r="BJ360" s="10" t="s">
        <v>74</v>
      </c>
      <c r="BK360" s="178" t="n">
        <f aca="false">ROUND(L360*K360,2)</f>
        <v>0</v>
      </c>
      <c r="BL360" s="10" t="s">
        <v>379</v>
      </c>
      <c r="BM360" s="10" t="s">
        <v>484</v>
      </c>
    </row>
    <row r="361" s="28" customFormat="true" ht="27" hidden="false" customHeight="true" outlineLevel="0" collapsed="false">
      <c r="B361" s="167"/>
      <c r="C361" s="168" t="n">
        <v>89</v>
      </c>
      <c r="D361" s="168" t="s">
        <v>135</v>
      </c>
      <c r="E361" s="169" t="s">
        <v>485</v>
      </c>
      <c r="F361" s="170" t="s">
        <v>486</v>
      </c>
      <c r="G361" s="170"/>
      <c r="H361" s="170"/>
      <c r="I361" s="170"/>
      <c r="J361" s="171" t="s">
        <v>138</v>
      </c>
      <c r="K361" s="172" t="n">
        <v>17.5</v>
      </c>
      <c r="L361" s="173"/>
      <c r="M361" s="173"/>
      <c r="N361" s="173" t="n">
        <f aca="false">ROUND(L361*K361,2)</f>
        <v>0</v>
      </c>
      <c r="O361" s="173"/>
      <c r="P361" s="173"/>
      <c r="Q361" s="173"/>
      <c r="R361" s="174"/>
      <c r="T361" s="175"/>
      <c r="U361" s="40" t="s">
        <v>33</v>
      </c>
      <c r="V361" s="176" t="n">
        <v>0.09</v>
      </c>
      <c r="W361" s="176" t="n">
        <f aca="false">V361*K361</f>
        <v>1.575</v>
      </c>
      <c r="X361" s="176" t="n">
        <v>0.00015</v>
      </c>
      <c r="Y361" s="176" t="n">
        <f aca="false">X361*K361</f>
        <v>0.002625</v>
      </c>
      <c r="Z361" s="176" t="n">
        <v>0</v>
      </c>
      <c r="AA361" s="177" t="n">
        <f aca="false">Z361*K361</f>
        <v>0</v>
      </c>
      <c r="AC361" s="0"/>
      <c r="AD361" s="0"/>
      <c r="AR361" s="10" t="s">
        <v>379</v>
      </c>
      <c r="AT361" s="10" t="s">
        <v>135</v>
      </c>
      <c r="AU361" s="10" t="s">
        <v>85</v>
      </c>
      <c r="AY361" s="10" t="s">
        <v>134</v>
      </c>
      <c r="BE361" s="178" t="n">
        <f aca="false">IF(U361="základní",N361,0)</f>
        <v>0</v>
      </c>
      <c r="BF361" s="178" t="n">
        <f aca="false">IF(U361="snížená",N361,0)</f>
        <v>0</v>
      </c>
      <c r="BG361" s="178" t="n">
        <f aca="false">IF(U361="zákl. přenesená",N361,0)</f>
        <v>0</v>
      </c>
      <c r="BH361" s="178" t="n">
        <f aca="false">IF(U361="sníž. přenesená",N361,0)</f>
        <v>0</v>
      </c>
      <c r="BI361" s="178" t="n">
        <f aca="false">IF(U361="nulová",N361,0)</f>
        <v>0</v>
      </c>
      <c r="BJ361" s="10" t="s">
        <v>74</v>
      </c>
      <c r="BK361" s="178" t="n">
        <f aca="false">ROUND(L361*K361,2)</f>
        <v>0</v>
      </c>
      <c r="BL361" s="10" t="s">
        <v>379</v>
      </c>
      <c r="BM361" s="10" t="s">
        <v>487</v>
      </c>
    </row>
    <row r="362" customFormat="false" ht="38.25" hidden="false" customHeight="true" outlineLevel="0" collapsed="false">
      <c r="A362" s="28"/>
      <c r="B362" s="167"/>
      <c r="C362" s="168" t="n">
        <v>90</v>
      </c>
      <c r="D362" s="168" t="s">
        <v>135</v>
      </c>
      <c r="E362" s="208" t="s">
        <v>488</v>
      </c>
      <c r="F362" s="170" t="s">
        <v>489</v>
      </c>
      <c r="G362" s="170"/>
      <c r="H362" s="170"/>
      <c r="I362" s="170"/>
      <c r="J362" s="171" t="s">
        <v>138</v>
      </c>
      <c r="K362" s="172" t="n">
        <v>124.22</v>
      </c>
      <c r="L362" s="173"/>
      <c r="M362" s="173"/>
      <c r="N362" s="173" t="n">
        <f aca="false">ROUND(L362*K362,2)</f>
        <v>0</v>
      </c>
      <c r="O362" s="173"/>
      <c r="P362" s="173"/>
      <c r="Q362" s="173"/>
      <c r="R362" s="174"/>
      <c r="T362" s="175"/>
      <c r="U362" s="40" t="s">
        <v>33</v>
      </c>
      <c r="V362" s="176" t="n">
        <v>0.22</v>
      </c>
      <c r="W362" s="176" t="n">
        <f aca="false">V362*K362</f>
        <v>27.3284</v>
      </c>
      <c r="X362" s="176" t="n">
        <v>0.0001</v>
      </c>
      <c r="Y362" s="176" t="n">
        <f aca="false">X362*K362</f>
        <v>0.012422</v>
      </c>
      <c r="Z362" s="176" t="n">
        <v>0</v>
      </c>
      <c r="AA362" s="177" t="n">
        <f aca="false">Z362*K362</f>
        <v>0</v>
      </c>
      <c r="AR362" s="10" t="s">
        <v>379</v>
      </c>
      <c r="AT362" s="10" t="s">
        <v>135</v>
      </c>
      <c r="AU362" s="10" t="s">
        <v>74</v>
      </c>
      <c r="AY362" s="10" t="s">
        <v>134</v>
      </c>
      <c r="BE362" s="178" t="n">
        <f aca="false">IF(U362="základní",N362,0)</f>
        <v>0</v>
      </c>
      <c r="BF362" s="178" t="n">
        <f aca="false">IF(U362="snížená",N362,0)</f>
        <v>0</v>
      </c>
      <c r="BG362" s="178" t="n">
        <f aca="false">IF(U362="zákl. přenesená",N362,0)</f>
        <v>0</v>
      </c>
      <c r="BH362" s="178" t="n">
        <f aca="false">IF(U362="sníž. přenesená",N362,0)</f>
        <v>0</v>
      </c>
      <c r="BI362" s="178" t="n">
        <f aca="false">IF(U362="nulová",N362,0)</f>
        <v>0</v>
      </c>
      <c r="BJ362" s="10" t="s">
        <v>74</v>
      </c>
      <c r="BK362" s="178" t="n">
        <f aca="false">ROUND(L362*K362,2)</f>
        <v>0</v>
      </c>
      <c r="BL362" s="10" t="s">
        <v>379</v>
      </c>
      <c r="BM362" s="10" t="s">
        <v>490</v>
      </c>
    </row>
    <row r="363" s="198" customFormat="true" ht="16.5" hidden="false" customHeight="true" outlineLevel="0" collapsed="false">
      <c r="B363" s="199"/>
      <c r="C363" s="200"/>
      <c r="D363" s="200"/>
      <c r="E363" s="201"/>
      <c r="F363" s="202" t="s">
        <v>491</v>
      </c>
      <c r="G363" s="202"/>
      <c r="H363" s="202"/>
      <c r="I363" s="202"/>
      <c r="J363" s="200"/>
      <c r="K363" s="201"/>
      <c r="L363" s="200"/>
      <c r="M363" s="200"/>
      <c r="N363" s="200"/>
      <c r="O363" s="200"/>
      <c r="P363" s="200"/>
      <c r="Q363" s="200"/>
      <c r="R363" s="203"/>
      <c r="T363" s="204"/>
      <c r="U363" s="200"/>
      <c r="V363" s="200"/>
      <c r="W363" s="200"/>
      <c r="X363" s="200"/>
      <c r="Y363" s="200"/>
      <c r="Z363" s="200"/>
      <c r="AA363" s="205"/>
      <c r="AT363" s="206" t="s">
        <v>147</v>
      </c>
      <c r="AU363" s="206" t="s">
        <v>74</v>
      </c>
      <c r="AV363" s="198" t="s">
        <v>74</v>
      </c>
      <c r="AW363" s="198" t="s">
        <v>26</v>
      </c>
      <c r="AX363" s="198" t="s">
        <v>68</v>
      </c>
      <c r="AY363" s="206" t="s">
        <v>134</v>
      </c>
    </row>
    <row r="364" s="188" customFormat="true" ht="16.5" hidden="false" customHeight="true" outlineLevel="0" collapsed="false">
      <c r="B364" s="189"/>
      <c r="C364" s="190"/>
      <c r="D364" s="190"/>
      <c r="E364" s="191"/>
      <c r="F364" s="207" t="s">
        <v>492</v>
      </c>
      <c r="G364" s="207"/>
      <c r="H364" s="207"/>
      <c r="I364" s="207"/>
      <c r="J364" s="190"/>
      <c r="K364" s="193" t="n">
        <v>124.22</v>
      </c>
      <c r="L364" s="190"/>
      <c r="M364" s="190"/>
      <c r="N364" s="190"/>
      <c r="O364" s="190"/>
      <c r="P364" s="190"/>
      <c r="Q364" s="190"/>
      <c r="R364" s="194"/>
      <c r="T364" s="195"/>
      <c r="U364" s="190"/>
      <c r="V364" s="190"/>
      <c r="W364" s="190"/>
      <c r="X364" s="190"/>
      <c r="Y364" s="190"/>
      <c r="Z364" s="190"/>
      <c r="AA364" s="196"/>
      <c r="AT364" s="197" t="s">
        <v>147</v>
      </c>
      <c r="AU364" s="197" t="s">
        <v>74</v>
      </c>
      <c r="AV364" s="188" t="s">
        <v>85</v>
      </c>
      <c r="AW364" s="188" t="s">
        <v>26</v>
      </c>
      <c r="AX364" s="188" t="s">
        <v>74</v>
      </c>
      <c r="AY364" s="197" t="s">
        <v>134</v>
      </c>
    </row>
    <row r="365" s="28" customFormat="true" ht="25.5" hidden="false" customHeight="true" outlineLevel="0" collapsed="false">
      <c r="B365" s="167"/>
      <c r="C365" s="220" t="n">
        <v>91</v>
      </c>
      <c r="D365" s="220" t="s">
        <v>225</v>
      </c>
      <c r="E365" s="226" t="s">
        <v>493</v>
      </c>
      <c r="F365" s="222" t="s">
        <v>494</v>
      </c>
      <c r="G365" s="222"/>
      <c r="H365" s="222"/>
      <c r="I365" s="222"/>
      <c r="J365" s="223" t="s">
        <v>138</v>
      </c>
      <c r="K365" s="224" t="n">
        <v>124.22</v>
      </c>
      <c r="L365" s="225"/>
      <c r="M365" s="225"/>
      <c r="N365" s="225" t="n">
        <f aca="false">ROUND(L365*K365,2)</f>
        <v>0</v>
      </c>
      <c r="O365" s="225"/>
      <c r="P365" s="225"/>
      <c r="Q365" s="225"/>
      <c r="R365" s="174"/>
      <c r="T365" s="175"/>
      <c r="U365" s="40" t="s">
        <v>33</v>
      </c>
      <c r="V365" s="176" t="n">
        <v>0</v>
      </c>
      <c r="W365" s="176" t="n">
        <f aca="false">V365*K365</f>
        <v>0</v>
      </c>
      <c r="X365" s="176" t="n">
        <v>0.009</v>
      </c>
      <c r="Y365" s="176" t="n">
        <f aca="false">X365*K365</f>
        <v>1.11798</v>
      </c>
      <c r="Z365" s="176" t="n">
        <v>0</v>
      </c>
      <c r="AA365" s="177" t="n">
        <f aca="false">Z365*K365</f>
        <v>0</v>
      </c>
      <c r="AR365" s="10" t="s">
        <v>383</v>
      </c>
      <c r="AT365" s="10" t="s">
        <v>225</v>
      </c>
      <c r="AU365" s="10" t="s">
        <v>74</v>
      </c>
      <c r="AY365" s="10" t="s">
        <v>134</v>
      </c>
      <c r="BE365" s="178" t="n">
        <f aca="false">IF(U365="základní",N365,0)</f>
        <v>0</v>
      </c>
      <c r="BF365" s="178" t="n">
        <f aca="false">IF(U365="snížená",N365,0)</f>
        <v>0</v>
      </c>
      <c r="BG365" s="178" t="n">
        <f aca="false">IF(U365="zákl. přenesená",N365,0)</f>
        <v>0</v>
      </c>
      <c r="BH365" s="178" t="n">
        <f aca="false">IF(U365="sníž. přenesená",N365,0)</f>
        <v>0</v>
      </c>
      <c r="BI365" s="178" t="n">
        <f aca="false">IF(U365="nulová",N365,0)</f>
        <v>0</v>
      </c>
      <c r="BJ365" s="10" t="s">
        <v>74</v>
      </c>
      <c r="BK365" s="178" t="n">
        <f aca="false">ROUND(L365*K365,2)</f>
        <v>0</v>
      </c>
      <c r="BL365" s="10" t="s">
        <v>379</v>
      </c>
      <c r="BM365" s="10" t="s">
        <v>495</v>
      </c>
    </row>
    <row r="366" s="198" customFormat="true" ht="16.5" hidden="false" customHeight="true" outlineLevel="0" collapsed="false">
      <c r="B366" s="199"/>
      <c r="C366" s="200"/>
      <c r="D366" s="200"/>
      <c r="E366" s="201"/>
      <c r="F366" s="202" t="s">
        <v>496</v>
      </c>
      <c r="G366" s="202"/>
      <c r="H366" s="202"/>
      <c r="I366" s="202"/>
      <c r="J366" s="200"/>
      <c r="K366" s="201"/>
      <c r="L366" s="200"/>
      <c r="M366" s="200"/>
      <c r="N366" s="200"/>
      <c r="O366" s="200"/>
      <c r="P366" s="200"/>
      <c r="Q366" s="200"/>
      <c r="R366" s="203"/>
      <c r="T366" s="204"/>
      <c r="U366" s="200"/>
      <c r="V366" s="200"/>
      <c r="W366" s="200"/>
      <c r="X366" s="200"/>
      <c r="Y366" s="200"/>
      <c r="Z366" s="200"/>
      <c r="AA366" s="205"/>
      <c r="AT366" s="206" t="s">
        <v>147</v>
      </c>
      <c r="AU366" s="206" t="s">
        <v>74</v>
      </c>
      <c r="AV366" s="198" t="s">
        <v>74</v>
      </c>
      <c r="AW366" s="198" t="s">
        <v>26</v>
      </c>
      <c r="AX366" s="198" t="s">
        <v>68</v>
      </c>
      <c r="AY366" s="206" t="s">
        <v>134</v>
      </c>
    </row>
    <row r="367" s="188" customFormat="true" ht="16.5" hidden="false" customHeight="true" outlineLevel="0" collapsed="false">
      <c r="B367" s="189"/>
      <c r="C367" s="190"/>
      <c r="D367" s="190"/>
      <c r="E367" s="191"/>
      <c r="F367" s="207" t="s">
        <v>492</v>
      </c>
      <c r="G367" s="207"/>
      <c r="H367" s="207"/>
      <c r="I367" s="207"/>
      <c r="J367" s="190"/>
      <c r="K367" s="193" t="n">
        <v>124.22</v>
      </c>
      <c r="L367" s="190"/>
      <c r="M367" s="190"/>
      <c r="N367" s="190"/>
      <c r="O367" s="190"/>
      <c r="P367" s="190"/>
      <c r="Q367" s="190"/>
      <c r="R367" s="194"/>
      <c r="T367" s="195"/>
      <c r="U367" s="190"/>
      <c r="V367" s="190"/>
      <c r="W367" s="190"/>
      <c r="X367" s="190"/>
      <c r="Y367" s="190"/>
      <c r="Z367" s="190"/>
      <c r="AA367" s="196"/>
      <c r="AT367" s="197" t="s">
        <v>147</v>
      </c>
      <c r="AU367" s="197" t="s">
        <v>74</v>
      </c>
      <c r="AV367" s="188" t="s">
        <v>85</v>
      </c>
      <c r="AW367" s="188" t="s">
        <v>26</v>
      </c>
      <c r="AX367" s="188" t="s">
        <v>74</v>
      </c>
      <c r="AY367" s="197" t="s">
        <v>134</v>
      </c>
    </row>
    <row r="368" s="153" customFormat="true" ht="21" hidden="false" customHeight="true" outlineLevel="0" collapsed="false">
      <c r="B368" s="154"/>
      <c r="C368" s="155"/>
      <c r="D368" s="165" t="s">
        <v>110</v>
      </c>
      <c r="E368" s="165"/>
      <c r="F368" s="165"/>
      <c r="G368" s="165"/>
      <c r="H368" s="165"/>
      <c r="I368" s="165"/>
      <c r="J368" s="165"/>
      <c r="K368" s="165"/>
      <c r="L368" s="165"/>
      <c r="M368" s="165"/>
      <c r="N368" s="187" t="n">
        <f aca="false">SUM(N369:Q379)</f>
        <v>0</v>
      </c>
      <c r="O368" s="187"/>
      <c r="P368" s="187"/>
      <c r="Q368" s="187"/>
      <c r="R368" s="158"/>
      <c r="T368" s="159"/>
      <c r="U368" s="155"/>
      <c r="V368" s="155"/>
      <c r="W368" s="160" t="n">
        <f aca="false">SUM(W369:W379)</f>
        <v>112.993305</v>
      </c>
      <c r="X368" s="155"/>
      <c r="Y368" s="160" t="n">
        <f aca="false">SUM(Y369:Y379)</f>
        <v>1.6040352</v>
      </c>
      <c r="Z368" s="155"/>
      <c r="AA368" s="161" t="n">
        <f aca="false">SUM(AA369:AA379)</f>
        <v>0</v>
      </c>
      <c r="AR368" s="162" t="s">
        <v>85</v>
      </c>
      <c r="AT368" s="163" t="s">
        <v>67</v>
      </c>
      <c r="AU368" s="163" t="s">
        <v>74</v>
      </c>
      <c r="AY368" s="162" t="s">
        <v>134</v>
      </c>
      <c r="BK368" s="164" t="n">
        <f aca="false">SUM(BK369:BK379)</f>
        <v>0</v>
      </c>
    </row>
    <row r="369" s="28" customFormat="true" ht="20.25" hidden="false" customHeight="true" outlineLevel="0" collapsed="false">
      <c r="B369" s="167"/>
      <c r="C369" s="168" t="n">
        <v>92</v>
      </c>
      <c r="D369" s="168" t="s">
        <v>135</v>
      </c>
      <c r="E369" s="169" t="s">
        <v>497</v>
      </c>
      <c r="F369" s="170" t="s">
        <v>498</v>
      </c>
      <c r="G369" s="170"/>
      <c r="H369" s="170"/>
      <c r="I369" s="170"/>
      <c r="J369" s="171" t="s">
        <v>138</v>
      </c>
      <c r="K369" s="172" t="n">
        <v>84.135</v>
      </c>
      <c r="L369" s="173"/>
      <c r="M369" s="173"/>
      <c r="N369" s="173" t="n">
        <f aca="false">ROUND(L369*K369,2)</f>
        <v>0</v>
      </c>
      <c r="O369" s="173"/>
      <c r="P369" s="173"/>
      <c r="Q369" s="173"/>
      <c r="R369" s="174"/>
      <c r="T369" s="175"/>
      <c r="U369" s="40" t="s">
        <v>33</v>
      </c>
      <c r="V369" s="176" t="n">
        <v>0</v>
      </c>
      <c r="W369" s="176" t="n">
        <f aca="false">V369*K369</f>
        <v>0</v>
      </c>
      <c r="X369" s="176" t="n">
        <v>0</v>
      </c>
      <c r="Y369" s="176" t="n">
        <f aca="false">X369*K369</f>
        <v>0</v>
      </c>
      <c r="Z369" s="176" t="n">
        <v>0</v>
      </c>
      <c r="AA369" s="177" t="n">
        <f aca="false">Z369*K369</f>
        <v>0</v>
      </c>
      <c r="AR369" s="10" t="s">
        <v>379</v>
      </c>
      <c r="AT369" s="10" t="s">
        <v>135</v>
      </c>
      <c r="AU369" s="10" t="s">
        <v>85</v>
      </c>
      <c r="AY369" s="10" t="s">
        <v>134</v>
      </c>
      <c r="BE369" s="178" t="n">
        <f aca="false">IF(U369="základní",N369,0)</f>
        <v>0</v>
      </c>
      <c r="BF369" s="178" t="n">
        <f aca="false">IF(U369="snížená",N369,0)</f>
        <v>0</v>
      </c>
      <c r="BG369" s="178" t="n">
        <f aca="false">IF(U369="zákl. přenesená",N369,0)</f>
        <v>0</v>
      </c>
      <c r="BH369" s="178" t="n">
        <f aca="false">IF(U369="sníž. přenesená",N369,0)</f>
        <v>0</v>
      </c>
      <c r="BI369" s="178" t="n">
        <f aca="false">IF(U369="nulová",N369,0)</f>
        <v>0</v>
      </c>
      <c r="BJ369" s="10" t="s">
        <v>74</v>
      </c>
      <c r="BK369" s="178" t="n">
        <f aca="false">ROUND(L369*K369,2)</f>
        <v>0</v>
      </c>
      <c r="BL369" s="10" t="s">
        <v>379</v>
      </c>
      <c r="BM369" s="10" t="s">
        <v>499</v>
      </c>
    </row>
    <row r="370" s="188" customFormat="true" ht="15.75" hidden="false" customHeight="true" outlineLevel="0" collapsed="false">
      <c r="B370" s="189"/>
      <c r="C370" s="190"/>
      <c r="D370" s="190"/>
      <c r="E370" s="191"/>
      <c r="F370" s="192" t="s">
        <v>500</v>
      </c>
      <c r="G370" s="192"/>
      <c r="H370" s="192"/>
      <c r="I370" s="192"/>
      <c r="J370" s="190"/>
      <c r="K370" s="193" t="n">
        <v>84.135</v>
      </c>
      <c r="L370" s="190"/>
      <c r="M370" s="190"/>
      <c r="N370" s="190"/>
      <c r="O370" s="190"/>
      <c r="P370" s="190"/>
      <c r="Q370" s="190"/>
      <c r="R370" s="194"/>
      <c r="T370" s="195"/>
      <c r="U370" s="190"/>
      <c r="V370" s="190"/>
      <c r="W370" s="190"/>
      <c r="X370" s="190"/>
      <c r="Y370" s="190"/>
      <c r="Z370" s="190"/>
      <c r="AA370" s="196"/>
      <c r="AT370" s="197" t="s">
        <v>147</v>
      </c>
      <c r="AU370" s="197" t="s">
        <v>85</v>
      </c>
      <c r="AV370" s="188" t="s">
        <v>85</v>
      </c>
      <c r="AW370" s="188" t="s">
        <v>26</v>
      </c>
      <c r="AX370" s="188" t="s">
        <v>74</v>
      </c>
      <c r="AY370" s="197" t="s">
        <v>134</v>
      </c>
    </row>
    <row r="371" s="28" customFormat="true" ht="31.5" hidden="false" customHeight="true" outlineLevel="0" collapsed="false">
      <c r="B371" s="167"/>
      <c r="C371" s="168" t="n">
        <v>93</v>
      </c>
      <c r="D371" s="168" t="s">
        <v>135</v>
      </c>
      <c r="E371" s="169" t="s">
        <v>501</v>
      </c>
      <c r="F371" s="170" t="s">
        <v>502</v>
      </c>
      <c r="G371" s="170"/>
      <c r="H371" s="170"/>
      <c r="I371" s="170"/>
      <c r="J371" s="171" t="s">
        <v>138</v>
      </c>
      <c r="K371" s="172" t="n">
        <v>84.135</v>
      </c>
      <c r="L371" s="173"/>
      <c r="M371" s="173"/>
      <c r="N371" s="173" t="n">
        <f aca="false">ROUND(L371*K371,2)</f>
        <v>0</v>
      </c>
      <c r="O371" s="173"/>
      <c r="P371" s="173"/>
      <c r="Q371" s="173"/>
      <c r="R371" s="174"/>
      <c r="T371" s="175"/>
      <c r="U371" s="40" t="s">
        <v>33</v>
      </c>
      <c r="V371" s="176" t="n">
        <v>1.047</v>
      </c>
      <c r="W371" s="176" t="n">
        <f aca="false">V371*K371</f>
        <v>88.089345</v>
      </c>
      <c r="X371" s="176" t="n">
        <v>0.01417</v>
      </c>
      <c r="Y371" s="176" t="n">
        <f aca="false">X371*K371</f>
        <v>1.19219295</v>
      </c>
      <c r="Z371" s="176" t="n">
        <v>0</v>
      </c>
      <c r="AA371" s="177" t="n">
        <f aca="false">Z371*K371</f>
        <v>0</v>
      </c>
      <c r="AR371" s="10" t="s">
        <v>379</v>
      </c>
      <c r="AT371" s="10" t="s">
        <v>135</v>
      </c>
      <c r="AU371" s="10" t="s">
        <v>85</v>
      </c>
      <c r="AY371" s="10" t="s">
        <v>134</v>
      </c>
      <c r="BE371" s="178" t="n">
        <f aca="false">IF(U371="základní",N371,0)</f>
        <v>0</v>
      </c>
      <c r="BF371" s="178" t="n">
        <f aca="false">IF(U371="snížená",N371,0)</f>
        <v>0</v>
      </c>
      <c r="BG371" s="178" t="n">
        <f aca="false">IF(U371="zákl. přenesená",N371,0)</f>
        <v>0</v>
      </c>
      <c r="BH371" s="178" t="n">
        <f aca="false">IF(U371="sníž. přenesená",N371,0)</f>
        <v>0</v>
      </c>
      <c r="BI371" s="178" t="n">
        <f aca="false">IF(U371="nulová",N371,0)</f>
        <v>0</v>
      </c>
      <c r="BJ371" s="10" t="s">
        <v>74</v>
      </c>
      <c r="BK371" s="178" t="n">
        <f aca="false">ROUND(L371*K371,2)</f>
        <v>0</v>
      </c>
      <c r="BL371" s="10" t="s">
        <v>379</v>
      </c>
      <c r="BM371" s="10" t="s">
        <v>503</v>
      </c>
    </row>
    <row r="372" s="188" customFormat="true" ht="15.75" hidden="false" customHeight="true" outlineLevel="0" collapsed="false">
      <c r="B372" s="189"/>
      <c r="C372" s="190"/>
      <c r="D372" s="190"/>
      <c r="E372" s="191"/>
      <c r="F372" s="192" t="s">
        <v>500</v>
      </c>
      <c r="G372" s="192"/>
      <c r="H372" s="192"/>
      <c r="I372" s="192"/>
      <c r="J372" s="190"/>
      <c r="K372" s="193" t="n">
        <v>84.135</v>
      </c>
      <c r="L372" s="190"/>
      <c r="M372" s="190"/>
      <c r="N372" s="190"/>
      <c r="O372" s="190"/>
      <c r="P372" s="190"/>
      <c r="Q372" s="190"/>
      <c r="R372" s="194"/>
      <c r="T372" s="195"/>
      <c r="U372" s="190"/>
      <c r="V372" s="190"/>
      <c r="W372" s="190"/>
      <c r="X372" s="190"/>
      <c r="Y372" s="190"/>
      <c r="Z372" s="190"/>
      <c r="AA372" s="196"/>
      <c r="AT372" s="197" t="s">
        <v>147</v>
      </c>
      <c r="AU372" s="197" t="s">
        <v>85</v>
      </c>
      <c r="AV372" s="188" t="s">
        <v>85</v>
      </c>
      <c r="AW372" s="188" t="s">
        <v>26</v>
      </c>
      <c r="AX372" s="188" t="s">
        <v>74</v>
      </c>
      <c r="AY372" s="197" t="s">
        <v>134</v>
      </c>
    </row>
    <row r="373" s="28" customFormat="true" ht="15.75" hidden="false" customHeight="true" outlineLevel="0" collapsed="false">
      <c r="B373" s="167"/>
      <c r="C373" s="168" t="n">
        <v>94</v>
      </c>
      <c r="D373" s="168" t="s">
        <v>135</v>
      </c>
      <c r="E373" s="169" t="s">
        <v>504</v>
      </c>
      <c r="F373" s="170" t="s">
        <v>505</v>
      </c>
      <c r="G373" s="170"/>
      <c r="H373" s="170"/>
      <c r="I373" s="170"/>
      <c r="J373" s="171" t="s">
        <v>138</v>
      </c>
      <c r="K373" s="172" t="n">
        <v>84.135</v>
      </c>
      <c r="L373" s="173"/>
      <c r="M373" s="173"/>
      <c r="N373" s="173" t="n">
        <f aca="false">ROUND(L373*K373,2)</f>
        <v>0</v>
      </c>
      <c r="O373" s="173"/>
      <c r="P373" s="173"/>
      <c r="Q373" s="173"/>
      <c r="R373" s="174"/>
      <c r="T373" s="175"/>
      <c r="U373" s="40" t="s">
        <v>33</v>
      </c>
      <c r="V373" s="176" t="n">
        <v>0.04</v>
      </c>
      <c r="W373" s="176" t="n">
        <f aca="false">V373*K373</f>
        <v>3.3654</v>
      </c>
      <c r="X373" s="176" t="n">
        <v>0.0001</v>
      </c>
      <c r="Y373" s="176" t="n">
        <f aca="false">X373*K373</f>
        <v>0.0084135</v>
      </c>
      <c r="Z373" s="176" t="n">
        <v>0</v>
      </c>
      <c r="AA373" s="177" t="n">
        <f aca="false">Z373*K373</f>
        <v>0</v>
      </c>
      <c r="AR373" s="10" t="s">
        <v>379</v>
      </c>
      <c r="AT373" s="10" t="s">
        <v>135</v>
      </c>
      <c r="AU373" s="10" t="s">
        <v>85</v>
      </c>
      <c r="AY373" s="10" t="s">
        <v>134</v>
      </c>
      <c r="BE373" s="178" t="n">
        <f aca="false">IF(U373="základní",N373,0)</f>
        <v>0</v>
      </c>
      <c r="BF373" s="178" t="n">
        <f aca="false">IF(U373="snížená",N373,0)</f>
        <v>0</v>
      </c>
      <c r="BG373" s="178" t="n">
        <f aca="false">IF(U373="zákl. přenesená",N373,0)</f>
        <v>0</v>
      </c>
      <c r="BH373" s="178" t="n">
        <f aca="false">IF(U373="sníž. přenesená",N373,0)</f>
        <v>0</v>
      </c>
      <c r="BI373" s="178" t="n">
        <f aca="false">IF(U373="nulová",N373,0)</f>
        <v>0</v>
      </c>
      <c r="BJ373" s="10" t="s">
        <v>74</v>
      </c>
      <c r="BK373" s="178" t="n">
        <f aca="false">ROUND(L373*K373,2)</f>
        <v>0</v>
      </c>
      <c r="BL373" s="10" t="s">
        <v>379</v>
      </c>
      <c r="BM373" s="10" t="s">
        <v>506</v>
      </c>
    </row>
    <row r="374" s="28" customFormat="true" ht="15.75" hidden="false" customHeight="true" outlineLevel="0" collapsed="false">
      <c r="B374" s="167"/>
      <c r="C374" s="168" t="n">
        <v>95</v>
      </c>
      <c r="D374" s="168" t="s">
        <v>135</v>
      </c>
      <c r="E374" s="169" t="s">
        <v>507</v>
      </c>
      <c r="F374" s="170" t="s">
        <v>508</v>
      </c>
      <c r="G374" s="170"/>
      <c r="H374" s="170"/>
      <c r="I374" s="170"/>
      <c r="J374" s="171" t="s">
        <v>138</v>
      </c>
      <c r="K374" s="172" t="n">
        <v>84.135</v>
      </c>
      <c r="L374" s="173"/>
      <c r="M374" s="173"/>
      <c r="N374" s="173" t="n">
        <f aca="false">ROUND(L374*K374,2)</f>
        <v>0</v>
      </c>
      <c r="O374" s="173"/>
      <c r="P374" s="173"/>
      <c r="Q374" s="173"/>
      <c r="R374" s="174"/>
      <c r="T374" s="175"/>
      <c r="U374" s="40" t="s">
        <v>33</v>
      </c>
      <c r="V374" s="176" t="n">
        <v>0.066</v>
      </c>
      <c r="W374" s="176" t="n">
        <f aca="false">V374*K374</f>
        <v>5.55291</v>
      </c>
      <c r="X374" s="176" t="n">
        <v>0</v>
      </c>
      <c r="Y374" s="176" t="n">
        <f aca="false">X374*K374</f>
        <v>0</v>
      </c>
      <c r="Z374" s="176" t="n">
        <v>0</v>
      </c>
      <c r="AA374" s="177" t="n">
        <f aca="false">Z374*K374</f>
        <v>0</v>
      </c>
      <c r="AR374" s="10" t="s">
        <v>379</v>
      </c>
      <c r="AT374" s="10" t="s">
        <v>135</v>
      </c>
      <c r="AU374" s="10" t="s">
        <v>85</v>
      </c>
      <c r="AY374" s="10" t="s">
        <v>134</v>
      </c>
      <c r="BE374" s="178" t="n">
        <f aca="false">IF(U374="základní",N374,0)</f>
        <v>0</v>
      </c>
      <c r="BF374" s="178" t="n">
        <f aca="false">IF(U374="snížená",N374,0)</f>
        <v>0</v>
      </c>
      <c r="BG374" s="178" t="n">
        <f aca="false">IF(U374="zákl. přenesená",N374,0)</f>
        <v>0</v>
      </c>
      <c r="BH374" s="178" t="n">
        <f aca="false">IF(U374="sníž. přenesená",N374,0)</f>
        <v>0</v>
      </c>
      <c r="BI374" s="178" t="n">
        <f aca="false">IF(U374="nulová",N374,0)</f>
        <v>0</v>
      </c>
      <c r="BJ374" s="10" t="s">
        <v>74</v>
      </c>
      <c r="BK374" s="178" t="n">
        <f aca="false">ROUND(L374*K374,2)</f>
        <v>0</v>
      </c>
      <c r="BL374" s="10" t="s">
        <v>379</v>
      </c>
      <c r="BM374" s="10" t="s">
        <v>509</v>
      </c>
    </row>
    <row r="375" customFormat="false" ht="15.75" hidden="false" customHeight="true" outlineLevel="0" collapsed="false">
      <c r="A375" s="28"/>
      <c r="B375" s="167"/>
      <c r="C375" s="220" t="n">
        <v>96</v>
      </c>
      <c r="D375" s="220" t="s">
        <v>225</v>
      </c>
      <c r="E375" s="221" t="s">
        <v>510</v>
      </c>
      <c r="F375" s="222" t="s">
        <v>511</v>
      </c>
      <c r="G375" s="222"/>
      <c r="H375" s="222"/>
      <c r="I375" s="222"/>
      <c r="J375" s="223" t="s">
        <v>138</v>
      </c>
      <c r="K375" s="224" t="n">
        <v>92.549</v>
      </c>
      <c r="L375" s="225"/>
      <c r="M375" s="225"/>
      <c r="N375" s="225" t="n">
        <f aca="false">ROUND(L375*K375,2)</f>
        <v>0</v>
      </c>
      <c r="O375" s="225"/>
      <c r="P375" s="225"/>
      <c r="Q375" s="225"/>
      <c r="R375" s="174"/>
      <c r="T375" s="175"/>
      <c r="U375" s="40" t="s">
        <v>33</v>
      </c>
      <c r="V375" s="176" t="n">
        <v>0</v>
      </c>
      <c r="W375" s="176" t="n">
        <f aca="false">V375*K375</f>
        <v>0</v>
      </c>
      <c r="X375" s="176" t="n">
        <v>0.00015</v>
      </c>
      <c r="Y375" s="176" t="n">
        <f aca="false">X375*K375</f>
        <v>0.01388235</v>
      </c>
      <c r="Z375" s="176" t="n">
        <v>0</v>
      </c>
      <c r="AA375" s="177" t="n">
        <f aca="false">Z375*K375</f>
        <v>0</v>
      </c>
      <c r="AR375" s="10" t="s">
        <v>383</v>
      </c>
      <c r="AT375" s="10" t="s">
        <v>225</v>
      </c>
      <c r="AU375" s="10" t="s">
        <v>85</v>
      </c>
      <c r="AY375" s="10" t="s">
        <v>134</v>
      </c>
      <c r="BE375" s="178" t="n">
        <f aca="false">IF(U375="základní",N375,0)</f>
        <v>0</v>
      </c>
      <c r="BF375" s="178" t="n">
        <f aca="false">IF(U375="snížená",N375,0)</f>
        <v>0</v>
      </c>
      <c r="BG375" s="178" t="n">
        <f aca="false">IF(U375="zákl. přenesená",N375,0)</f>
        <v>0</v>
      </c>
      <c r="BH375" s="178" t="n">
        <f aca="false">IF(U375="sníž. přenesená",N375,0)</f>
        <v>0</v>
      </c>
      <c r="BI375" s="178" t="n">
        <f aca="false">IF(U375="nulová",N375,0)</f>
        <v>0</v>
      </c>
      <c r="BJ375" s="10" t="s">
        <v>74</v>
      </c>
      <c r="BK375" s="178" t="n">
        <f aca="false">ROUND(L375*K375,2)</f>
        <v>0</v>
      </c>
      <c r="BL375" s="10" t="s">
        <v>379</v>
      </c>
      <c r="BM375" s="10" t="s">
        <v>512</v>
      </c>
    </row>
    <row r="376" customFormat="false" ht="15.75" hidden="false" customHeight="true" outlineLevel="0" collapsed="false">
      <c r="A376" s="28"/>
      <c r="B376" s="167"/>
      <c r="C376" s="168" t="n">
        <v>97</v>
      </c>
      <c r="D376" s="168" t="s">
        <v>135</v>
      </c>
      <c r="E376" s="169" t="s">
        <v>513</v>
      </c>
      <c r="F376" s="170" t="s">
        <v>514</v>
      </c>
      <c r="G376" s="170"/>
      <c r="H376" s="170"/>
      <c r="I376" s="170"/>
      <c r="J376" s="171" t="s">
        <v>138</v>
      </c>
      <c r="K376" s="172" t="n">
        <v>84.135</v>
      </c>
      <c r="L376" s="173"/>
      <c r="M376" s="173"/>
      <c r="N376" s="173" t="n">
        <f aca="false">ROUND(L376*K376,2)</f>
        <v>0</v>
      </c>
      <c r="O376" s="173"/>
      <c r="P376" s="173"/>
      <c r="Q376" s="173"/>
      <c r="R376" s="174"/>
      <c r="T376" s="175"/>
      <c r="U376" s="40" t="s">
        <v>33</v>
      </c>
      <c r="V376" s="176" t="n">
        <v>0.11</v>
      </c>
      <c r="W376" s="176" t="n">
        <f aca="false">V376*K376</f>
        <v>9.25485</v>
      </c>
      <c r="X376" s="176" t="n">
        <v>0</v>
      </c>
      <c r="Y376" s="176" t="n">
        <f aca="false">X376*K376</f>
        <v>0</v>
      </c>
      <c r="Z376" s="176" t="n">
        <v>0</v>
      </c>
      <c r="AA376" s="177" t="n">
        <f aca="false">Z376*K376</f>
        <v>0</v>
      </c>
      <c r="AR376" s="10" t="s">
        <v>379</v>
      </c>
      <c r="AT376" s="10" t="s">
        <v>135</v>
      </c>
      <c r="AU376" s="10" t="s">
        <v>85</v>
      </c>
      <c r="AY376" s="10" t="s">
        <v>134</v>
      </c>
      <c r="BE376" s="178" t="n">
        <f aca="false">IF(U376="základní",N376,0)</f>
        <v>0</v>
      </c>
      <c r="BF376" s="178" t="n">
        <f aca="false">IF(U376="snížená",N376,0)</f>
        <v>0</v>
      </c>
      <c r="BG376" s="178" t="n">
        <f aca="false">IF(U376="zákl. přenesená",N376,0)</f>
        <v>0</v>
      </c>
      <c r="BH376" s="178" t="n">
        <f aca="false">IF(U376="sníž. přenesená",N376,0)</f>
        <v>0</v>
      </c>
      <c r="BI376" s="178" t="n">
        <f aca="false">IF(U376="nulová",N376,0)</f>
        <v>0</v>
      </c>
      <c r="BJ376" s="10" t="s">
        <v>74</v>
      </c>
      <c r="BK376" s="178" t="n">
        <f aca="false">ROUND(L376*K376,2)</f>
        <v>0</v>
      </c>
      <c r="BL376" s="10" t="s">
        <v>379</v>
      </c>
      <c r="BM376" s="10" t="s">
        <v>515</v>
      </c>
    </row>
    <row r="377" customFormat="false" ht="31.5" hidden="false" customHeight="true" outlineLevel="0" collapsed="false">
      <c r="A377" s="28"/>
      <c r="B377" s="167"/>
      <c r="C377" s="220" t="n">
        <v>98</v>
      </c>
      <c r="D377" s="220" t="s">
        <v>225</v>
      </c>
      <c r="E377" s="221" t="s">
        <v>516</v>
      </c>
      <c r="F377" s="222" t="s">
        <v>517</v>
      </c>
      <c r="G377" s="222"/>
      <c r="H377" s="222"/>
      <c r="I377" s="222"/>
      <c r="J377" s="223" t="s">
        <v>138</v>
      </c>
      <c r="K377" s="224" t="n">
        <v>85.818</v>
      </c>
      <c r="L377" s="225"/>
      <c r="M377" s="225"/>
      <c r="N377" s="225" t="n">
        <f aca="false">ROUND(L377*K377,2)</f>
        <v>0</v>
      </c>
      <c r="O377" s="225"/>
      <c r="P377" s="225"/>
      <c r="Q377" s="225"/>
      <c r="R377" s="174"/>
      <c r="T377" s="175"/>
      <c r="U377" s="40" t="s">
        <v>33</v>
      </c>
      <c r="V377" s="176" t="n">
        <v>0</v>
      </c>
      <c r="W377" s="176" t="n">
        <f aca="false">V377*K377</f>
        <v>0</v>
      </c>
      <c r="X377" s="176" t="n">
        <v>0.0045</v>
      </c>
      <c r="Y377" s="176" t="n">
        <f aca="false">X377*K377</f>
        <v>0.386181</v>
      </c>
      <c r="Z377" s="176" t="n">
        <v>0</v>
      </c>
      <c r="AA377" s="177" t="n">
        <f aca="false">Z377*K377</f>
        <v>0</v>
      </c>
      <c r="AR377" s="10" t="s">
        <v>383</v>
      </c>
      <c r="AT377" s="10" t="s">
        <v>225</v>
      </c>
      <c r="AU377" s="10" t="s">
        <v>85</v>
      </c>
      <c r="AY377" s="10" t="s">
        <v>134</v>
      </c>
      <c r="BE377" s="178" t="n">
        <f aca="false">IF(U377="základní",N377,0)</f>
        <v>0</v>
      </c>
      <c r="BF377" s="178" t="n">
        <f aca="false">IF(U377="snížená",N377,0)</f>
        <v>0</v>
      </c>
      <c r="BG377" s="178" t="n">
        <f aca="false">IF(U377="zákl. přenesená",N377,0)</f>
        <v>0</v>
      </c>
      <c r="BH377" s="178" t="n">
        <f aca="false">IF(U377="sníž. přenesená",N377,0)</f>
        <v>0</v>
      </c>
      <c r="BI377" s="178" t="n">
        <f aca="false">IF(U377="nulová",N377,0)</f>
        <v>0</v>
      </c>
      <c r="BJ377" s="10" t="s">
        <v>74</v>
      </c>
      <c r="BK377" s="178" t="n">
        <f aca="false">ROUND(L377*K377,2)</f>
        <v>0</v>
      </c>
      <c r="BL377" s="10" t="s">
        <v>379</v>
      </c>
      <c r="BM377" s="10" t="s">
        <v>518</v>
      </c>
    </row>
    <row r="378" customFormat="false" ht="31.5" hidden="false" customHeight="true" outlineLevel="0" collapsed="false">
      <c r="A378" s="28"/>
      <c r="B378" s="167"/>
      <c r="C378" s="168" t="n">
        <v>99</v>
      </c>
      <c r="D378" s="168" t="s">
        <v>135</v>
      </c>
      <c r="E378" s="169" t="s">
        <v>519</v>
      </c>
      <c r="F378" s="170" t="s">
        <v>520</v>
      </c>
      <c r="G378" s="170"/>
      <c r="H378" s="170"/>
      <c r="I378" s="170"/>
      <c r="J378" s="171" t="s">
        <v>138</v>
      </c>
      <c r="K378" s="172" t="n">
        <v>84.135</v>
      </c>
      <c r="L378" s="173"/>
      <c r="M378" s="173"/>
      <c r="N378" s="173" t="n">
        <f aca="false">ROUND(L378*K378,2)</f>
        <v>0</v>
      </c>
      <c r="O378" s="173"/>
      <c r="P378" s="173"/>
      <c r="Q378" s="173"/>
      <c r="R378" s="174"/>
      <c r="T378" s="175"/>
      <c r="U378" s="40" t="s">
        <v>33</v>
      </c>
      <c r="V378" s="176" t="n">
        <v>0.08</v>
      </c>
      <c r="W378" s="176" t="n">
        <f aca="false">V378*K378</f>
        <v>6.7308</v>
      </c>
      <c r="X378" s="176" t="n">
        <v>4E-005</v>
      </c>
      <c r="Y378" s="176" t="n">
        <f aca="false">X378*K378</f>
        <v>0.0033654</v>
      </c>
      <c r="Z378" s="176" t="n">
        <v>0</v>
      </c>
      <c r="AA378" s="177" t="n">
        <f aca="false">Z378*K378</f>
        <v>0</v>
      </c>
      <c r="AR378" s="10" t="s">
        <v>379</v>
      </c>
      <c r="AT378" s="10" t="s">
        <v>135</v>
      </c>
      <c r="AU378" s="10" t="s">
        <v>85</v>
      </c>
      <c r="AY378" s="10" t="s">
        <v>134</v>
      </c>
      <c r="BE378" s="178" t="n">
        <f aca="false">IF(U378="základní",N378,0)</f>
        <v>0</v>
      </c>
      <c r="BF378" s="178" t="n">
        <f aca="false">IF(U378="snížená",N378,0)</f>
        <v>0</v>
      </c>
      <c r="BG378" s="178" t="n">
        <f aca="false">IF(U378="zákl. přenesená",N378,0)</f>
        <v>0</v>
      </c>
      <c r="BH378" s="178" t="n">
        <f aca="false">IF(U378="sníž. přenesená",N378,0)</f>
        <v>0</v>
      </c>
      <c r="BI378" s="178" t="n">
        <f aca="false">IF(U378="nulová",N378,0)</f>
        <v>0</v>
      </c>
      <c r="BJ378" s="10" t="s">
        <v>74</v>
      </c>
      <c r="BK378" s="178" t="n">
        <f aca="false">ROUND(L378*K378,2)</f>
        <v>0</v>
      </c>
      <c r="BL378" s="10" t="s">
        <v>379</v>
      </c>
      <c r="BM378" s="10" t="s">
        <v>521</v>
      </c>
    </row>
    <row r="379" customFormat="false" ht="31.5" hidden="false" customHeight="true" outlineLevel="0" collapsed="false">
      <c r="A379" s="28"/>
      <c r="B379" s="167"/>
      <c r="C379" s="168" t="n">
        <v>100</v>
      </c>
      <c r="D379" s="168" t="s">
        <v>135</v>
      </c>
      <c r="E379" s="169" t="s">
        <v>522</v>
      </c>
      <c r="F379" s="170" t="s">
        <v>523</v>
      </c>
      <c r="G379" s="170"/>
      <c r="H379" s="170"/>
      <c r="I379" s="170"/>
      <c r="J379" s="171" t="s">
        <v>196</v>
      </c>
      <c r="K379" s="172" t="n">
        <v>1.604</v>
      </c>
      <c r="L379" s="173"/>
      <c r="M379" s="173"/>
      <c r="N379" s="173" t="n">
        <f aca="false">ROUND(L379*K379,2)</f>
        <v>0</v>
      </c>
      <c r="O379" s="173"/>
      <c r="P379" s="173"/>
      <c r="Q379" s="173"/>
      <c r="R379" s="174"/>
      <c r="T379" s="175"/>
      <c r="U379" s="40" t="s">
        <v>33</v>
      </c>
      <c r="V379" s="176" t="n">
        <v>0</v>
      </c>
      <c r="W379" s="176" t="n">
        <f aca="false">V379*K379</f>
        <v>0</v>
      </c>
      <c r="X379" s="176" t="n">
        <v>0</v>
      </c>
      <c r="Y379" s="176" t="n">
        <f aca="false">X379*K379</f>
        <v>0</v>
      </c>
      <c r="Z379" s="176" t="n">
        <v>0</v>
      </c>
      <c r="AA379" s="177" t="n">
        <f aca="false">Z379*K379</f>
        <v>0</v>
      </c>
      <c r="AR379" s="10" t="s">
        <v>379</v>
      </c>
      <c r="AT379" s="10" t="s">
        <v>135</v>
      </c>
      <c r="AU379" s="10" t="s">
        <v>85</v>
      </c>
      <c r="AY379" s="10" t="s">
        <v>134</v>
      </c>
      <c r="BE379" s="178" t="n">
        <f aca="false">IF(U379="základní",N379,0)</f>
        <v>0</v>
      </c>
      <c r="BF379" s="178" t="n">
        <f aca="false">IF(U379="snížená",N379,0)</f>
        <v>0</v>
      </c>
      <c r="BG379" s="178" t="n">
        <f aca="false">IF(U379="zákl. přenesená",N379,0)</f>
        <v>0</v>
      </c>
      <c r="BH379" s="178" t="n">
        <f aca="false">IF(U379="sníž. přenesená",N379,0)</f>
        <v>0</v>
      </c>
      <c r="BI379" s="178" t="n">
        <f aca="false">IF(U379="nulová",N379,0)</f>
        <v>0</v>
      </c>
      <c r="BJ379" s="10" t="s">
        <v>74</v>
      </c>
      <c r="BK379" s="178" t="n">
        <f aca="false">ROUND(L379*K379,2)</f>
        <v>0</v>
      </c>
      <c r="BL379" s="10" t="s">
        <v>379</v>
      </c>
      <c r="BM379" s="10" t="s">
        <v>524</v>
      </c>
    </row>
    <row r="380" s="153" customFormat="true" ht="23.25" hidden="false" customHeight="true" outlineLevel="0" collapsed="false">
      <c r="B380" s="154"/>
      <c r="C380" s="155"/>
      <c r="D380" s="165" t="s">
        <v>111</v>
      </c>
      <c r="E380" s="165"/>
      <c r="F380" s="165"/>
      <c r="G380" s="165"/>
      <c r="H380" s="165"/>
      <c r="I380" s="165"/>
      <c r="J380" s="165"/>
      <c r="K380" s="165"/>
      <c r="L380" s="165"/>
      <c r="M380" s="165"/>
      <c r="N380" s="187" t="n">
        <f aca="false">SUM(N381:Q399)</f>
        <v>0</v>
      </c>
      <c r="O380" s="187"/>
      <c r="P380" s="187"/>
      <c r="Q380" s="187"/>
      <c r="R380" s="158"/>
      <c r="T380" s="159"/>
      <c r="U380" s="155"/>
      <c r="V380" s="155"/>
      <c r="W380" s="160" t="n">
        <f aca="false">SUM(W381:W399)</f>
        <v>29.7598</v>
      </c>
      <c r="X380" s="155"/>
      <c r="Y380" s="160" t="n">
        <f aca="false">SUM(Y381:Y399)</f>
        <v>0.22877084</v>
      </c>
      <c r="Z380" s="155"/>
      <c r="AA380" s="161" t="n">
        <f aca="false">SUM(AA381:AA399)</f>
        <v>0</v>
      </c>
      <c r="AR380" s="162" t="s">
        <v>85</v>
      </c>
      <c r="AT380" s="163" t="s">
        <v>67</v>
      </c>
      <c r="AU380" s="163" t="s">
        <v>74</v>
      </c>
      <c r="AY380" s="162" t="s">
        <v>134</v>
      </c>
      <c r="BK380" s="164" t="n">
        <f aca="false">SUM(BK381:BK399)</f>
        <v>0</v>
      </c>
    </row>
    <row r="381" s="28" customFormat="true" ht="22.5" hidden="false" customHeight="true" outlineLevel="0" collapsed="false">
      <c r="B381" s="167"/>
      <c r="C381" s="168" t="n">
        <v>101</v>
      </c>
      <c r="D381" s="168" t="s">
        <v>135</v>
      </c>
      <c r="E381" s="169" t="s">
        <v>525</v>
      </c>
      <c r="F381" s="170" t="s">
        <v>526</v>
      </c>
      <c r="G381" s="170"/>
      <c r="H381" s="170"/>
      <c r="I381" s="170"/>
      <c r="J381" s="171" t="s">
        <v>221</v>
      </c>
      <c r="K381" s="172" t="n">
        <v>23.096</v>
      </c>
      <c r="L381" s="173"/>
      <c r="M381" s="173"/>
      <c r="N381" s="173" t="n">
        <f aca="false">ROUND(L381*K381,2)</f>
        <v>0</v>
      </c>
      <c r="O381" s="173"/>
      <c r="P381" s="173"/>
      <c r="Q381" s="173"/>
      <c r="R381" s="174"/>
      <c r="T381" s="175"/>
      <c r="U381" s="40" t="s">
        <v>33</v>
      </c>
      <c r="V381" s="176" t="n">
        <v>0</v>
      </c>
      <c r="W381" s="176" t="n">
        <f aca="false">V381*K381</f>
        <v>0</v>
      </c>
      <c r="X381" s="176" t="n">
        <v>0</v>
      </c>
      <c r="Y381" s="176" t="n">
        <f aca="false">X381*K381</f>
        <v>0</v>
      </c>
      <c r="Z381" s="176" t="n">
        <v>0</v>
      </c>
      <c r="AA381" s="177" t="n">
        <f aca="false">Z381*K381</f>
        <v>0</v>
      </c>
      <c r="AR381" s="10" t="s">
        <v>379</v>
      </c>
      <c r="AT381" s="10" t="s">
        <v>135</v>
      </c>
      <c r="AU381" s="10" t="s">
        <v>85</v>
      </c>
      <c r="AY381" s="10" t="s">
        <v>134</v>
      </c>
      <c r="BE381" s="178" t="n">
        <f aca="false">IF(U381="základní",N381,0)</f>
        <v>0</v>
      </c>
      <c r="BF381" s="178" t="n">
        <f aca="false">IF(U381="snížená",N381,0)</f>
        <v>0</v>
      </c>
      <c r="BG381" s="178" t="n">
        <f aca="false">IF(U381="zákl. přenesená",N381,0)</f>
        <v>0</v>
      </c>
      <c r="BH381" s="178" t="n">
        <f aca="false">IF(U381="sníž. přenesená",N381,0)</f>
        <v>0</v>
      </c>
      <c r="BI381" s="178" t="n">
        <f aca="false">IF(U381="nulová",N381,0)</f>
        <v>0</v>
      </c>
      <c r="BJ381" s="10" t="s">
        <v>74</v>
      </c>
      <c r="BK381" s="178" t="n">
        <f aca="false">ROUND(L381*K381,2)</f>
        <v>0</v>
      </c>
      <c r="BL381" s="10" t="s">
        <v>379</v>
      </c>
      <c r="BM381" s="10" t="s">
        <v>527</v>
      </c>
    </row>
    <row r="382" s="188" customFormat="true" ht="16.5" hidden="false" customHeight="true" outlineLevel="0" collapsed="false">
      <c r="B382" s="189"/>
      <c r="C382" s="190"/>
      <c r="D382" s="190"/>
      <c r="E382" s="191"/>
      <c r="F382" s="192" t="s">
        <v>528</v>
      </c>
      <c r="G382" s="192"/>
      <c r="H382" s="192"/>
      <c r="I382" s="192"/>
      <c r="J382" s="190"/>
      <c r="K382" s="193" t="n">
        <v>23.096</v>
      </c>
      <c r="L382" s="190"/>
      <c r="M382" s="190"/>
      <c r="N382" s="190"/>
      <c r="O382" s="190"/>
      <c r="P382" s="190"/>
      <c r="Q382" s="190"/>
      <c r="R382" s="194"/>
      <c r="T382" s="195"/>
      <c r="U382" s="190"/>
      <c r="V382" s="190"/>
      <c r="W382" s="190"/>
      <c r="X382" s="190"/>
      <c r="Y382" s="190"/>
      <c r="Z382" s="190"/>
      <c r="AA382" s="196"/>
      <c r="AT382" s="197" t="s">
        <v>147</v>
      </c>
      <c r="AU382" s="197" t="s">
        <v>85</v>
      </c>
      <c r="AV382" s="188" t="s">
        <v>85</v>
      </c>
      <c r="AW382" s="188" t="s">
        <v>26</v>
      </c>
      <c r="AX382" s="188" t="s">
        <v>74</v>
      </c>
      <c r="AY382" s="197" t="s">
        <v>134</v>
      </c>
    </row>
    <row r="383" s="28" customFormat="true" ht="22.5" hidden="false" customHeight="true" outlineLevel="0" collapsed="false">
      <c r="B383" s="167"/>
      <c r="C383" s="168" t="n">
        <v>102</v>
      </c>
      <c r="D383" s="168" t="s">
        <v>135</v>
      </c>
      <c r="E383" s="169" t="s">
        <v>529</v>
      </c>
      <c r="F383" s="170" t="s">
        <v>530</v>
      </c>
      <c r="G383" s="170"/>
      <c r="H383" s="170"/>
      <c r="I383" s="170"/>
      <c r="J383" s="171" t="s">
        <v>221</v>
      </c>
      <c r="K383" s="172" t="n">
        <v>21.37</v>
      </c>
      <c r="L383" s="173"/>
      <c r="M383" s="173"/>
      <c r="N383" s="173" t="n">
        <f aca="false">ROUND(L383*K383,2)</f>
        <v>0</v>
      </c>
      <c r="O383" s="173"/>
      <c r="P383" s="173"/>
      <c r="Q383" s="173"/>
      <c r="R383" s="174"/>
      <c r="T383" s="175"/>
      <c r="U383" s="40" t="s">
        <v>33</v>
      </c>
      <c r="V383" s="176" t="n">
        <v>0</v>
      </c>
      <c r="W383" s="176" t="n">
        <f aca="false">V383*K383</f>
        <v>0</v>
      </c>
      <c r="X383" s="176" t="n">
        <v>0</v>
      </c>
      <c r="Y383" s="176" t="n">
        <f aca="false">X383*K383</f>
        <v>0</v>
      </c>
      <c r="Z383" s="176" t="n">
        <v>0</v>
      </c>
      <c r="AA383" s="177" t="n">
        <f aca="false">Z383*K383</f>
        <v>0</v>
      </c>
      <c r="AR383" s="10" t="s">
        <v>379</v>
      </c>
      <c r="AT383" s="10" t="s">
        <v>135</v>
      </c>
      <c r="AU383" s="10" t="s">
        <v>85</v>
      </c>
      <c r="AY383" s="10" t="s">
        <v>134</v>
      </c>
      <c r="BE383" s="178" t="n">
        <f aca="false">IF(U383="základní",N383,0)</f>
        <v>0</v>
      </c>
      <c r="BF383" s="178" t="n">
        <f aca="false">IF(U383="snížená",N383,0)</f>
        <v>0</v>
      </c>
      <c r="BG383" s="178" t="n">
        <f aca="false">IF(U383="zákl. přenesená",N383,0)</f>
        <v>0</v>
      </c>
      <c r="BH383" s="178" t="n">
        <f aca="false">IF(U383="sníž. přenesená",N383,0)</f>
        <v>0</v>
      </c>
      <c r="BI383" s="178" t="n">
        <f aca="false">IF(U383="nulová",N383,0)</f>
        <v>0</v>
      </c>
      <c r="BJ383" s="10" t="s">
        <v>74</v>
      </c>
      <c r="BK383" s="178" t="n">
        <f aca="false">ROUND(L383*K383,2)</f>
        <v>0</v>
      </c>
      <c r="BL383" s="10" t="s">
        <v>379</v>
      </c>
      <c r="BM383" s="10" t="s">
        <v>531</v>
      </c>
    </row>
    <row r="384" s="188" customFormat="true" ht="16.5" hidden="false" customHeight="true" outlineLevel="0" collapsed="false">
      <c r="B384" s="189"/>
      <c r="C384" s="190"/>
      <c r="D384" s="190"/>
      <c r="E384" s="191"/>
      <c r="F384" s="192" t="s">
        <v>532</v>
      </c>
      <c r="G384" s="192"/>
      <c r="H384" s="192"/>
      <c r="I384" s="192"/>
      <c r="J384" s="190"/>
      <c r="K384" s="193" t="n">
        <v>21.37</v>
      </c>
      <c r="L384" s="190"/>
      <c r="M384" s="190"/>
      <c r="N384" s="190"/>
      <c r="O384" s="190"/>
      <c r="P384" s="190"/>
      <c r="Q384" s="190"/>
      <c r="R384" s="194"/>
      <c r="T384" s="195"/>
      <c r="U384" s="190"/>
      <c r="V384" s="190"/>
      <c r="W384" s="190"/>
      <c r="X384" s="190"/>
      <c r="Y384" s="190"/>
      <c r="Z384" s="190"/>
      <c r="AA384" s="196"/>
      <c r="AT384" s="197" t="s">
        <v>147</v>
      </c>
      <c r="AU384" s="197" t="s">
        <v>85</v>
      </c>
      <c r="AV384" s="188" t="s">
        <v>85</v>
      </c>
      <c r="AW384" s="188" t="s">
        <v>26</v>
      </c>
      <c r="AX384" s="188" t="s">
        <v>74</v>
      </c>
      <c r="AY384" s="197" t="s">
        <v>134</v>
      </c>
    </row>
    <row r="385" s="28" customFormat="true" ht="22.5" hidden="false" customHeight="true" outlineLevel="0" collapsed="false">
      <c r="B385" s="167"/>
      <c r="C385" s="168" t="n">
        <v>103</v>
      </c>
      <c r="D385" s="168" t="s">
        <v>135</v>
      </c>
      <c r="E385" s="169" t="s">
        <v>533</v>
      </c>
      <c r="F385" s="170" t="s">
        <v>534</v>
      </c>
      <c r="G385" s="170"/>
      <c r="H385" s="170"/>
      <c r="I385" s="170"/>
      <c r="J385" s="171" t="s">
        <v>221</v>
      </c>
      <c r="K385" s="172" t="n">
        <v>9.7</v>
      </c>
      <c r="L385" s="173"/>
      <c r="M385" s="173"/>
      <c r="N385" s="173" t="n">
        <f aca="false">ROUND(L385*K385,2)</f>
        <v>0</v>
      </c>
      <c r="O385" s="173"/>
      <c r="P385" s="173"/>
      <c r="Q385" s="173"/>
      <c r="R385" s="174"/>
      <c r="T385" s="175"/>
      <c r="U385" s="40" t="s">
        <v>33</v>
      </c>
      <c r="V385" s="176" t="n">
        <v>0</v>
      </c>
      <c r="W385" s="176" t="n">
        <f aca="false">V385*K385</f>
        <v>0</v>
      </c>
      <c r="X385" s="176" t="n">
        <v>0</v>
      </c>
      <c r="Y385" s="176" t="n">
        <f aca="false">X385*K385</f>
        <v>0</v>
      </c>
      <c r="Z385" s="176" t="n">
        <v>0</v>
      </c>
      <c r="AA385" s="177" t="n">
        <f aca="false">Z385*K385</f>
        <v>0</v>
      </c>
      <c r="AR385" s="10" t="s">
        <v>379</v>
      </c>
      <c r="AT385" s="10" t="s">
        <v>135</v>
      </c>
      <c r="AU385" s="10" t="s">
        <v>85</v>
      </c>
      <c r="AY385" s="10" t="s">
        <v>134</v>
      </c>
      <c r="BE385" s="178" t="n">
        <f aca="false">IF(U385="základní",N385,0)</f>
        <v>0</v>
      </c>
      <c r="BF385" s="178" t="n">
        <f aca="false">IF(U385="snížená",N385,0)</f>
        <v>0</v>
      </c>
      <c r="BG385" s="178" t="n">
        <f aca="false">IF(U385="zákl. přenesená",N385,0)</f>
        <v>0</v>
      </c>
      <c r="BH385" s="178" t="n">
        <f aca="false">IF(U385="sníž. přenesená",N385,0)</f>
        <v>0</v>
      </c>
      <c r="BI385" s="178" t="n">
        <f aca="false">IF(U385="nulová",N385,0)</f>
        <v>0</v>
      </c>
      <c r="BJ385" s="10" t="s">
        <v>74</v>
      </c>
      <c r="BK385" s="178" t="n">
        <f aca="false">ROUND(L385*K385,2)</f>
        <v>0</v>
      </c>
      <c r="BL385" s="10" t="s">
        <v>379</v>
      </c>
      <c r="BM385" s="10" t="s">
        <v>535</v>
      </c>
    </row>
    <row r="386" s="188" customFormat="true" ht="15.75" hidden="false" customHeight="true" outlineLevel="0" collapsed="false">
      <c r="B386" s="189"/>
      <c r="C386" s="190"/>
      <c r="D386" s="190"/>
      <c r="E386" s="191"/>
      <c r="F386" s="192" t="s">
        <v>536</v>
      </c>
      <c r="G386" s="192"/>
      <c r="H386" s="192"/>
      <c r="I386" s="192"/>
      <c r="J386" s="190"/>
      <c r="K386" s="193" t="n">
        <v>9.7</v>
      </c>
      <c r="L386" s="190"/>
      <c r="M386" s="190"/>
      <c r="N386" s="190"/>
      <c r="O386" s="190"/>
      <c r="P386" s="190"/>
      <c r="Q386" s="190"/>
      <c r="R386" s="194"/>
      <c r="T386" s="195"/>
      <c r="U386" s="190"/>
      <c r="V386" s="190"/>
      <c r="W386" s="190"/>
      <c r="X386" s="190"/>
      <c r="Y386" s="190"/>
      <c r="Z386" s="190"/>
      <c r="AA386" s="196"/>
      <c r="AT386" s="197" t="s">
        <v>147</v>
      </c>
      <c r="AU386" s="197" t="s">
        <v>85</v>
      </c>
      <c r="AV386" s="188" t="s">
        <v>85</v>
      </c>
      <c r="AW386" s="188" t="s">
        <v>26</v>
      </c>
      <c r="AX386" s="188" t="s">
        <v>74</v>
      </c>
      <c r="AY386" s="197" t="s">
        <v>134</v>
      </c>
    </row>
    <row r="387" s="28" customFormat="true" ht="31.5" hidden="false" customHeight="true" outlineLevel="0" collapsed="false">
      <c r="B387" s="167"/>
      <c r="C387" s="168" t="n">
        <v>104</v>
      </c>
      <c r="D387" s="168" t="s">
        <v>135</v>
      </c>
      <c r="E387" s="169" t="s">
        <v>537</v>
      </c>
      <c r="F387" s="170" t="s">
        <v>538</v>
      </c>
      <c r="G387" s="170"/>
      <c r="H387" s="170"/>
      <c r="I387" s="170"/>
      <c r="J387" s="171" t="s">
        <v>221</v>
      </c>
      <c r="K387" s="172" t="n">
        <v>23.096</v>
      </c>
      <c r="L387" s="173"/>
      <c r="M387" s="173"/>
      <c r="N387" s="173" t="n">
        <f aca="false">ROUND(L387*K387,2)</f>
        <v>0</v>
      </c>
      <c r="O387" s="173"/>
      <c r="P387" s="173"/>
      <c r="Q387" s="173"/>
      <c r="R387" s="174"/>
      <c r="T387" s="175"/>
      <c r="U387" s="40" t="s">
        <v>33</v>
      </c>
      <c r="V387" s="176" t="n">
        <v>0.305</v>
      </c>
      <c r="W387" s="176" t="n">
        <f aca="false">V387*K387</f>
        <v>7.04428</v>
      </c>
      <c r="X387" s="176" t="n">
        <v>0.00194</v>
      </c>
      <c r="Y387" s="176" t="n">
        <f aca="false">X387*K387</f>
        <v>0.04480624</v>
      </c>
      <c r="Z387" s="176" t="n">
        <v>0</v>
      </c>
      <c r="AA387" s="177" t="n">
        <f aca="false">Z387*K387</f>
        <v>0</v>
      </c>
      <c r="AR387" s="10" t="s">
        <v>379</v>
      </c>
      <c r="AT387" s="10" t="s">
        <v>135</v>
      </c>
      <c r="AU387" s="10" t="s">
        <v>85</v>
      </c>
      <c r="AY387" s="10" t="s">
        <v>134</v>
      </c>
      <c r="BE387" s="178" t="n">
        <f aca="false">IF(U387="základní",N387,0)</f>
        <v>0</v>
      </c>
      <c r="BF387" s="178" t="n">
        <f aca="false">IF(U387="snížená",N387,0)</f>
        <v>0</v>
      </c>
      <c r="BG387" s="178" t="n">
        <f aca="false">IF(U387="zákl. přenesená",N387,0)</f>
        <v>0</v>
      </c>
      <c r="BH387" s="178" t="n">
        <f aca="false">IF(U387="sníž. přenesená",N387,0)</f>
        <v>0</v>
      </c>
      <c r="BI387" s="178" t="n">
        <f aca="false">IF(U387="nulová",N387,0)</f>
        <v>0</v>
      </c>
      <c r="BJ387" s="10" t="s">
        <v>74</v>
      </c>
      <c r="BK387" s="178" t="n">
        <f aca="false">ROUND(L387*K387,2)</f>
        <v>0</v>
      </c>
      <c r="BL387" s="10" t="s">
        <v>379</v>
      </c>
      <c r="BM387" s="10" t="s">
        <v>539</v>
      </c>
    </row>
    <row r="388" s="188" customFormat="true" ht="18" hidden="false" customHeight="true" outlineLevel="0" collapsed="false">
      <c r="B388" s="189"/>
      <c r="C388" s="190"/>
      <c r="D388" s="190"/>
      <c r="E388" s="191"/>
      <c r="F388" s="192" t="s">
        <v>528</v>
      </c>
      <c r="G388" s="192"/>
      <c r="H388" s="192"/>
      <c r="I388" s="192"/>
      <c r="J388" s="190"/>
      <c r="K388" s="193" t="n">
        <v>23.096</v>
      </c>
      <c r="L388" s="190"/>
      <c r="M388" s="190"/>
      <c r="N388" s="190"/>
      <c r="O388" s="190"/>
      <c r="P388" s="190"/>
      <c r="Q388" s="190"/>
      <c r="R388" s="194"/>
      <c r="T388" s="195"/>
      <c r="U388" s="190"/>
      <c r="V388" s="190"/>
      <c r="W388" s="190"/>
      <c r="X388" s="190"/>
      <c r="Y388" s="190"/>
      <c r="Z388" s="190"/>
      <c r="AA388" s="196"/>
      <c r="AT388" s="197" t="s">
        <v>147</v>
      </c>
      <c r="AU388" s="197" t="s">
        <v>85</v>
      </c>
      <c r="AV388" s="188" t="s">
        <v>85</v>
      </c>
      <c r="AW388" s="188" t="s">
        <v>26</v>
      </c>
      <c r="AX388" s="188" t="s">
        <v>74</v>
      </c>
      <c r="AY388" s="197" t="s">
        <v>134</v>
      </c>
    </row>
    <row r="389" s="28" customFormat="true" ht="31.5" hidden="false" customHeight="true" outlineLevel="0" collapsed="false">
      <c r="B389" s="167"/>
      <c r="C389" s="168" t="n">
        <v>105</v>
      </c>
      <c r="D389" s="168" t="s">
        <v>135</v>
      </c>
      <c r="E389" s="169" t="s">
        <v>540</v>
      </c>
      <c r="F389" s="170" t="s">
        <v>541</v>
      </c>
      <c r="G389" s="170"/>
      <c r="H389" s="170"/>
      <c r="I389" s="170"/>
      <c r="J389" s="171" t="s">
        <v>221</v>
      </c>
      <c r="K389" s="172" t="n">
        <v>32.075</v>
      </c>
      <c r="L389" s="173"/>
      <c r="M389" s="173"/>
      <c r="N389" s="173" t="n">
        <f aca="false">ROUND(L389*K389,2)</f>
        <v>0</v>
      </c>
      <c r="O389" s="173"/>
      <c r="P389" s="173"/>
      <c r="Q389" s="173"/>
      <c r="R389" s="174"/>
      <c r="T389" s="175"/>
      <c r="U389" s="40" t="s">
        <v>33</v>
      </c>
      <c r="V389" s="176" t="n">
        <v>0.251</v>
      </c>
      <c r="W389" s="176" t="n">
        <f aca="false">V389*K389</f>
        <v>8.050825</v>
      </c>
      <c r="X389" s="176" t="n">
        <v>0.00198</v>
      </c>
      <c r="Y389" s="176" t="n">
        <f aca="false">X389*K389</f>
        <v>0.0635085</v>
      </c>
      <c r="Z389" s="176" t="n">
        <v>0</v>
      </c>
      <c r="AA389" s="177" t="n">
        <f aca="false">Z389*K389</f>
        <v>0</v>
      </c>
      <c r="AR389" s="10" t="s">
        <v>379</v>
      </c>
      <c r="AT389" s="10" t="s">
        <v>135</v>
      </c>
      <c r="AU389" s="10" t="s">
        <v>85</v>
      </c>
      <c r="AY389" s="10" t="s">
        <v>134</v>
      </c>
      <c r="BE389" s="178" t="n">
        <f aca="false">IF(U389="základní",N389,0)</f>
        <v>0</v>
      </c>
      <c r="BF389" s="178" t="n">
        <f aca="false">IF(U389="snížená",N389,0)</f>
        <v>0</v>
      </c>
      <c r="BG389" s="178" t="n">
        <f aca="false">IF(U389="zákl. přenesená",N389,0)</f>
        <v>0</v>
      </c>
      <c r="BH389" s="178" t="n">
        <f aca="false">IF(U389="sníž. přenesená",N389,0)</f>
        <v>0</v>
      </c>
      <c r="BI389" s="178" t="n">
        <f aca="false">IF(U389="nulová",N389,0)</f>
        <v>0</v>
      </c>
      <c r="BJ389" s="10" t="s">
        <v>74</v>
      </c>
      <c r="BK389" s="178" t="n">
        <f aca="false">ROUND(L389*K389,2)</f>
        <v>0</v>
      </c>
      <c r="BL389" s="10" t="s">
        <v>379</v>
      </c>
      <c r="BM389" s="10" t="s">
        <v>542</v>
      </c>
    </row>
    <row r="390" s="188" customFormat="true" ht="16.5" hidden="false" customHeight="true" outlineLevel="0" collapsed="false">
      <c r="B390" s="189"/>
      <c r="C390" s="190"/>
      <c r="D390" s="190"/>
      <c r="E390" s="191"/>
      <c r="F390" s="192" t="s">
        <v>543</v>
      </c>
      <c r="G390" s="192"/>
      <c r="H390" s="192"/>
      <c r="I390" s="192"/>
      <c r="J390" s="190"/>
      <c r="K390" s="193" t="n">
        <v>32.075</v>
      </c>
      <c r="L390" s="190"/>
      <c r="M390" s="190"/>
      <c r="N390" s="190"/>
      <c r="O390" s="190"/>
      <c r="P390" s="190"/>
      <c r="Q390" s="190"/>
      <c r="R390" s="194"/>
      <c r="T390" s="195"/>
      <c r="U390" s="190"/>
      <c r="V390" s="190"/>
      <c r="W390" s="190"/>
      <c r="X390" s="190"/>
      <c r="Y390" s="190"/>
      <c r="Z390" s="190"/>
      <c r="AA390" s="196"/>
      <c r="AT390" s="197" t="s">
        <v>147</v>
      </c>
      <c r="AU390" s="197" t="s">
        <v>85</v>
      </c>
      <c r="AV390" s="188" t="s">
        <v>85</v>
      </c>
      <c r="AW390" s="188" t="s">
        <v>26</v>
      </c>
      <c r="AX390" s="188" t="s">
        <v>74</v>
      </c>
      <c r="AY390" s="197" t="s">
        <v>134</v>
      </c>
    </row>
    <row r="391" s="28" customFormat="true" ht="18" hidden="false" customHeight="true" outlineLevel="0" collapsed="false">
      <c r="B391" s="167"/>
      <c r="C391" s="168" t="n">
        <v>106</v>
      </c>
      <c r="D391" s="168" t="s">
        <v>135</v>
      </c>
      <c r="E391" s="169" t="s">
        <v>544</v>
      </c>
      <c r="F391" s="170" t="s">
        <v>545</v>
      </c>
      <c r="G391" s="170"/>
      <c r="H391" s="170"/>
      <c r="I391" s="170"/>
      <c r="J391" s="171" t="s">
        <v>221</v>
      </c>
      <c r="K391" s="172" t="n">
        <v>32.075</v>
      </c>
      <c r="L391" s="173"/>
      <c r="M391" s="173"/>
      <c r="N391" s="173" t="n">
        <f aca="false">ROUND(L391*K391,2)</f>
        <v>0</v>
      </c>
      <c r="O391" s="173"/>
      <c r="P391" s="173"/>
      <c r="Q391" s="173"/>
      <c r="R391" s="174"/>
      <c r="T391" s="175"/>
      <c r="U391" s="40" t="s">
        <v>33</v>
      </c>
      <c r="V391" s="176" t="n">
        <v>0</v>
      </c>
      <c r="W391" s="176" t="n">
        <f aca="false">V391*K391</f>
        <v>0</v>
      </c>
      <c r="X391" s="176" t="n">
        <v>0</v>
      </c>
      <c r="Y391" s="176" t="n">
        <f aca="false">X391*K391</f>
        <v>0</v>
      </c>
      <c r="Z391" s="176" t="n">
        <v>0</v>
      </c>
      <c r="AA391" s="177" t="n">
        <f aca="false">Z391*K391</f>
        <v>0</v>
      </c>
      <c r="AR391" s="10" t="s">
        <v>379</v>
      </c>
      <c r="AT391" s="10" t="s">
        <v>135</v>
      </c>
      <c r="AU391" s="10" t="s">
        <v>85</v>
      </c>
      <c r="AY391" s="10" t="s">
        <v>134</v>
      </c>
      <c r="BE391" s="178" t="n">
        <f aca="false">IF(U391="základní",N391,0)</f>
        <v>0</v>
      </c>
      <c r="BF391" s="178" t="n">
        <f aca="false">IF(U391="snížená",N391,0)</f>
        <v>0</v>
      </c>
      <c r="BG391" s="178" t="n">
        <f aca="false">IF(U391="zákl. přenesená",N391,0)</f>
        <v>0</v>
      </c>
      <c r="BH391" s="178" t="n">
        <f aca="false">IF(U391="sníž. přenesená",N391,0)</f>
        <v>0</v>
      </c>
      <c r="BI391" s="178" t="n">
        <f aca="false">IF(U391="nulová",N391,0)</f>
        <v>0</v>
      </c>
      <c r="BJ391" s="10" t="s">
        <v>74</v>
      </c>
      <c r="BK391" s="178" t="n">
        <f aca="false">ROUND(L391*K391,2)</f>
        <v>0</v>
      </c>
      <c r="BL391" s="10" t="s">
        <v>379</v>
      </c>
      <c r="BM391" s="10" t="s">
        <v>546</v>
      </c>
    </row>
    <row r="392" s="188" customFormat="true" ht="16.5" hidden="false" customHeight="true" outlineLevel="0" collapsed="false">
      <c r="B392" s="189"/>
      <c r="C392" s="190"/>
      <c r="D392" s="190"/>
      <c r="E392" s="191"/>
      <c r="F392" s="192" t="s">
        <v>543</v>
      </c>
      <c r="G392" s="192"/>
      <c r="H392" s="192"/>
      <c r="I392" s="192"/>
      <c r="J392" s="190"/>
      <c r="K392" s="193" t="n">
        <v>32.075</v>
      </c>
      <c r="L392" s="190"/>
      <c r="M392" s="190"/>
      <c r="N392" s="190"/>
      <c r="O392" s="190"/>
      <c r="P392" s="190"/>
      <c r="Q392" s="190"/>
      <c r="R392" s="194"/>
      <c r="T392" s="195"/>
      <c r="U392" s="190"/>
      <c r="V392" s="190"/>
      <c r="W392" s="190"/>
      <c r="X392" s="190"/>
      <c r="Y392" s="190"/>
      <c r="Z392" s="190"/>
      <c r="AA392" s="196"/>
      <c r="AT392" s="197" t="s">
        <v>147</v>
      </c>
      <c r="AU392" s="197" t="s">
        <v>85</v>
      </c>
      <c r="AV392" s="188" t="s">
        <v>85</v>
      </c>
      <c r="AW392" s="188" t="s">
        <v>26</v>
      </c>
      <c r="AX392" s="188" t="s">
        <v>74</v>
      </c>
      <c r="AY392" s="197" t="s">
        <v>134</v>
      </c>
    </row>
    <row r="393" s="28" customFormat="true" ht="16.5" hidden="false" customHeight="true" outlineLevel="0" collapsed="false">
      <c r="B393" s="167"/>
      <c r="C393" s="168" t="n">
        <v>107</v>
      </c>
      <c r="D393" s="168" t="s">
        <v>135</v>
      </c>
      <c r="E393" s="169" t="s">
        <v>547</v>
      </c>
      <c r="F393" s="170" t="s">
        <v>548</v>
      </c>
      <c r="G393" s="170"/>
      <c r="H393" s="170"/>
      <c r="I393" s="170"/>
      <c r="J393" s="171" t="s">
        <v>221</v>
      </c>
      <c r="K393" s="172" t="n">
        <v>11.56</v>
      </c>
      <c r="L393" s="173"/>
      <c r="M393" s="173"/>
      <c r="N393" s="173" t="n">
        <f aca="false">ROUND(L393*K393,2)</f>
        <v>0</v>
      </c>
      <c r="O393" s="173"/>
      <c r="P393" s="173"/>
      <c r="Q393" s="173"/>
      <c r="R393" s="174"/>
      <c r="T393" s="175"/>
      <c r="U393" s="40" t="s">
        <v>33</v>
      </c>
      <c r="V393" s="176" t="n">
        <v>0</v>
      </c>
      <c r="W393" s="176" t="n">
        <f aca="false">V393*K393</f>
        <v>0</v>
      </c>
      <c r="X393" s="176" t="n">
        <v>0</v>
      </c>
      <c r="Y393" s="176" t="n">
        <f aca="false">X393*K393</f>
        <v>0</v>
      </c>
      <c r="Z393" s="176" t="n">
        <v>0</v>
      </c>
      <c r="AA393" s="177" t="n">
        <f aca="false">Z393*K393</f>
        <v>0</v>
      </c>
      <c r="AR393" s="10" t="s">
        <v>379</v>
      </c>
      <c r="AT393" s="10" t="s">
        <v>135</v>
      </c>
      <c r="AU393" s="10" t="s">
        <v>85</v>
      </c>
      <c r="AY393" s="10" t="s">
        <v>134</v>
      </c>
      <c r="BE393" s="178" t="n">
        <f aca="false">IF(U393="základní",N393,0)</f>
        <v>0</v>
      </c>
      <c r="BF393" s="178" t="n">
        <f aca="false">IF(U393="snížená",N393,0)</f>
        <v>0</v>
      </c>
      <c r="BG393" s="178" t="n">
        <f aca="false">IF(U393="zákl. přenesená",N393,0)</f>
        <v>0</v>
      </c>
      <c r="BH393" s="178" t="n">
        <f aca="false">IF(U393="sníž. přenesená",N393,0)</f>
        <v>0</v>
      </c>
      <c r="BI393" s="178" t="n">
        <f aca="false">IF(U393="nulová",N393,0)</f>
        <v>0</v>
      </c>
      <c r="BJ393" s="10" t="s">
        <v>74</v>
      </c>
      <c r="BK393" s="178" t="n">
        <f aca="false">ROUND(L393*K393,2)</f>
        <v>0</v>
      </c>
      <c r="BL393" s="10" t="s">
        <v>379</v>
      </c>
      <c r="BM393" s="10" t="s">
        <v>549</v>
      </c>
    </row>
    <row r="394" s="188" customFormat="true" ht="16.5" hidden="false" customHeight="true" outlineLevel="0" collapsed="false">
      <c r="B394" s="189"/>
      <c r="C394" s="190"/>
      <c r="D394" s="190"/>
      <c r="E394" s="191"/>
      <c r="F394" s="192" t="s">
        <v>550</v>
      </c>
      <c r="G394" s="192"/>
      <c r="H394" s="192"/>
      <c r="I394" s="192"/>
      <c r="J394" s="190"/>
      <c r="K394" s="193" t="n">
        <v>11.56</v>
      </c>
      <c r="L394" s="190"/>
      <c r="M394" s="190"/>
      <c r="N394" s="190"/>
      <c r="O394" s="190"/>
      <c r="P394" s="190"/>
      <c r="Q394" s="190"/>
      <c r="R394" s="194"/>
      <c r="T394" s="195"/>
      <c r="U394" s="190"/>
      <c r="V394" s="190"/>
      <c r="W394" s="190"/>
      <c r="X394" s="190"/>
      <c r="Y394" s="190"/>
      <c r="Z394" s="190"/>
      <c r="AA394" s="196"/>
      <c r="AT394" s="197" t="s">
        <v>147</v>
      </c>
      <c r="AU394" s="197" t="s">
        <v>85</v>
      </c>
      <c r="AV394" s="188" t="s">
        <v>85</v>
      </c>
      <c r="AW394" s="188" t="s">
        <v>26</v>
      </c>
      <c r="AX394" s="188" t="s">
        <v>74</v>
      </c>
      <c r="AY394" s="197" t="s">
        <v>134</v>
      </c>
    </row>
    <row r="395" s="28" customFormat="true" ht="31.5" hidden="false" customHeight="true" outlineLevel="0" collapsed="false">
      <c r="B395" s="167"/>
      <c r="C395" s="168" t="n">
        <v>108</v>
      </c>
      <c r="D395" s="168" t="s">
        <v>135</v>
      </c>
      <c r="E395" s="169" t="s">
        <v>551</v>
      </c>
      <c r="F395" s="170" t="s">
        <v>552</v>
      </c>
      <c r="G395" s="170"/>
      <c r="H395" s="170"/>
      <c r="I395" s="170"/>
      <c r="J395" s="171" t="s">
        <v>221</v>
      </c>
      <c r="K395" s="172" t="n">
        <v>32.075</v>
      </c>
      <c r="L395" s="173"/>
      <c r="M395" s="173"/>
      <c r="N395" s="173" t="n">
        <f aca="false">ROUND(L395*K395,2)</f>
        <v>0</v>
      </c>
      <c r="O395" s="173"/>
      <c r="P395" s="173"/>
      <c r="Q395" s="173"/>
      <c r="R395" s="174"/>
      <c r="T395" s="175"/>
      <c r="U395" s="40" t="s">
        <v>33</v>
      </c>
      <c r="V395" s="176" t="n">
        <v>0.265</v>
      </c>
      <c r="W395" s="176" t="n">
        <f aca="false">V395*K395</f>
        <v>8.499875</v>
      </c>
      <c r="X395" s="176" t="n">
        <v>0.00286</v>
      </c>
      <c r="Y395" s="176" t="n">
        <f aca="false">X395*K395</f>
        <v>0.0917345</v>
      </c>
      <c r="Z395" s="176" t="n">
        <v>0</v>
      </c>
      <c r="AA395" s="177" t="n">
        <f aca="false">Z395*K395</f>
        <v>0</v>
      </c>
      <c r="AR395" s="10" t="s">
        <v>379</v>
      </c>
      <c r="AT395" s="10" t="s">
        <v>135</v>
      </c>
      <c r="AU395" s="10" t="s">
        <v>85</v>
      </c>
      <c r="AY395" s="10" t="s">
        <v>134</v>
      </c>
      <c r="BE395" s="178" t="n">
        <f aca="false">IF(U395="základní",N395,0)</f>
        <v>0</v>
      </c>
      <c r="BF395" s="178" t="n">
        <f aca="false">IF(U395="snížená",N395,0)</f>
        <v>0</v>
      </c>
      <c r="BG395" s="178" t="n">
        <f aca="false">IF(U395="zákl. přenesená",N395,0)</f>
        <v>0</v>
      </c>
      <c r="BH395" s="178" t="n">
        <f aca="false">IF(U395="sníž. přenesená",N395,0)</f>
        <v>0</v>
      </c>
      <c r="BI395" s="178" t="n">
        <f aca="false">IF(U395="nulová",N395,0)</f>
        <v>0</v>
      </c>
      <c r="BJ395" s="10" t="s">
        <v>74</v>
      </c>
      <c r="BK395" s="178" t="n">
        <f aca="false">ROUND(L395*K395,2)</f>
        <v>0</v>
      </c>
      <c r="BL395" s="10" t="s">
        <v>379</v>
      </c>
      <c r="BM395" s="10" t="s">
        <v>553</v>
      </c>
    </row>
    <row r="396" s="28" customFormat="true" ht="31.5" hidden="false" customHeight="true" outlineLevel="0" collapsed="false">
      <c r="B396" s="167"/>
      <c r="C396" s="168" t="n">
        <v>109</v>
      </c>
      <c r="D396" s="168" t="s">
        <v>135</v>
      </c>
      <c r="E396" s="169" t="s">
        <v>554</v>
      </c>
      <c r="F396" s="170" t="s">
        <v>555</v>
      </c>
      <c r="G396" s="170"/>
      <c r="H396" s="170"/>
      <c r="I396" s="170"/>
      <c r="J396" s="171" t="s">
        <v>274</v>
      </c>
      <c r="K396" s="172" t="n">
        <v>3</v>
      </c>
      <c r="L396" s="173"/>
      <c r="M396" s="173"/>
      <c r="N396" s="173" t="n">
        <f aca="false">ROUND(L396*K396,2)</f>
        <v>0</v>
      </c>
      <c r="O396" s="173"/>
      <c r="P396" s="173"/>
      <c r="Q396" s="173"/>
      <c r="R396" s="174"/>
      <c r="T396" s="175"/>
      <c r="U396" s="40" t="s">
        <v>33</v>
      </c>
      <c r="V396" s="176" t="n">
        <v>0.4</v>
      </c>
      <c r="W396" s="176" t="n">
        <f aca="false">V396*K396</f>
        <v>1.2</v>
      </c>
      <c r="X396" s="176" t="n">
        <v>0.00048</v>
      </c>
      <c r="Y396" s="176" t="n">
        <f aca="false">X396*K396</f>
        <v>0.00144</v>
      </c>
      <c r="Z396" s="176" t="n">
        <v>0</v>
      </c>
      <c r="AA396" s="177" t="n">
        <f aca="false">Z396*K396</f>
        <v>0</v>
      </c>
      <c r="AR396" s="10" t="s">
        <v>379</v>
      </c>
      <c r="AT396" s="10" t="s">
        <v>135</v>
      </c>
      <c r="AU396" s="10" t="s">
        <v>85</v>
      </c>
      <c r="AY396" s="10" t="s">
        <v>134</v>
      </c>
      <c r="BE396" s="178" t="n">
        <f aca="false">IF(U396="základní",N396,0)</f>
        <v>0</v>
      </c>
      <c r="BF396" s="178" t="n">
        <f aca="false">IF(U396="snížená",N396,0)</f>
        <v>0</v>
      </c>
      <c r="BG396" s="178" t="n">
        <f aca="false">IF(U396="zákl. přenesená",N396,0)</f>
        <v>0</v>
      </c>
      <c r="BH396" s="178" t="n">
        <f aca="false">IF(U396="sníž. přenesená",N396,0)</f>
        <v>0</v>
      </c>
      <c r="BI396" s="178" t="n">
        <f aca="false">IF(U396="nulová",N396,0)</f>
        <v>0</v>
      </c>
      <c r="BJ396" s="10" t="s">
        <v>74</v>
      </c>
      <c r="BK396" s="178" t="n">
        <f aca="false">ROUND(L396*K396,2)</f>
        <v>0</v>
      </c>
      <c r="BL396" s="10" t="s">
        <v>379</v>
      </c>
      <c r="BM396" s="10" t="s">
        <v>556</v>
      </c>
    </row>
    <row r="397" s="28" customFormat="true" ht="31.5" hidden="false" customHeight="true" outlineLevel="0" collapsed="false">
      <c r="B397" s="167"/>
      <c r="C397" s="168" t="n">
        <v>110</v>
      </c>
      <c r="D397" s="168" t="s">
        <v>135</v>
      </c>
      <c r="E397" s="169" t="s">
        <v>557</v>
      </c>
      <c r="F397" s="170" t="s">
        <v>558</v>
      </c>
      <c r="G397" s="170"/>
      <c r="H397" s="170"/>
      <c r="I397" s="170"/>
      <c r="J397" s="171" t="s">
        <v>221</v>
      </c>
      <c r="K397" s="172" t="n">
        <v>11.56</v>
      </c>
      <c r="L397" s="173"/>
      <c r="M397" s="173"/>
      <c r="N397" s="173" t="n">
        <f aca="false">ROUND(L397*K397,2)</f>
        <v>0</v>
      </c>
      <c r="O397" s="173"/>
      <c r="P397" s="173"/>
      <c r="Q397" s="173"/>
      <c r="R397" s="174"/>
      <c r="T397" s="175"/>
      <c r="U397" s="40" t="s">
        <v>33</v>
      </c>
      <c r="V397" s="176" t="n">
        <v>0.334</v>
      </c>
      <c r="W397" s="176" t="n">
        <f aca="false">V397*K397</f>
        <v>3.86104</v>
      </c>
      <c r="X397" s="176" t="n">
        <v>0.00236</v>
      </c>
      <c r="Y397" s="176" t="n">
        <f aca="false">X397*K397</f>
        <v>0.0272816</v>
      </c>
      <c r="Z397" s="176" t="n">
        <v>0</v>
      </c>
      <c r="AA397" s="177" t="n">
        <f aca="false">Z397*K397</f>
        <v>0</v>
      </c>
      <c r="AR397" s="10" t="s">
        <v>379</v>
      </c>
      <c r="AT397" s="10" t="s">
        <v>135</v>
      </c>
      <c r="AU397" s="10" t="s">
        <v>85</v>
      </c>
      <c r="AY397" s="10" t="s">
        <v>134</v>
      </c>
      <c r="BE397" s="178" t="n">
        <f aca="false">IF(U397="základní",N397,0)</f>
        <v>0</v>
      </c>
      <c r="BF397" s="178" t="n">
        <f aca="false">IF(U397="snížená",N397,0)</f>
        <v>0</v>
      </c>
      <c r="BG397" s="178" t="n">
        <f aca="false">IF(U397="zákl. přenesená",N397,0)</f>
        <v>0</v>
      </c>
      <c r="BH397" s="178" t="n">
        <f aca="false">IF(U397="sníž. přenesená",N397,0)</f>
        <v>0</v>
      </c>
      <c r="BI397" s="178" t="n">
        <f aca="false">IF(U397="nulová",N397,0)</f>
        <v>0</v>
      </c>
      <c r="BJ397" s="10" t="s">
        <v>74</v>
      </c>
      <c r="BK397" s="178" t="n">
        <f aca="false">ROUND(L397*K397,2)</f>
        <v>0</v>
      </c>
      <c r="BL397" s="10" t="s">
        <v>379</v>
      </c>
      <c r="BM397" s="10" t="s">
        <v>559</v>
      </c>
    </row>
    <row r="398" s="188" customFormat="true" ht="15" hidden="false" customHeight="true" outlineLevel="0" collapsed="false">
      <c r="B398" s="189"/>
      <c r="C398" s="190"/>
      <c r="D398" s="190"/>
      <c r="E398" s="191"/>
      <c r="F398" s="192" t="s">
        <v>550</v>
      </c>
      <c r="G398" s="192"/>
      <c r="H398" s="192"/>
      <c r="I398" s="192"/>
      <c r="J398" s="190"/>
      <c r="K398" s="193" t="n">
        <v>11.56</v>
      </c>
      <c r="L398" s="190"/>
      <c r="M398" s="190"/>
      <c r="N398" s="190"/>
      <c r="O398" s="190"/>
      <c r="P398" s="190"/>
      <c r="Q398" s="190"/>
      <c r="R398" s="194"/>
      <c r="T398" s="195"/>
      <c r="U398" s="190"/>
      <c r="V398" s="190"/>
      <c r="W398" s="190"/>
      <c r="X398" s="190"/>
      <c r="Y398" s="190"/>
      <c r="Z398" s="190"/>
      <c r="AA398" s="196"/>
      <c r="AT398" s="197" t="s">
        <v>147</v>
      </c>
      <c r="AU398" s="197" t="s">
        <v>85</v>
      </c>
      <c r="AV398" s="188" t="s">
        <v>85</v>
      </c>
      <c r="AW398" s="188" t="s">
        <v>26</v>
      </c>
      <c r="AX398" s="188" t="s">
        <v>74</v>
      </c>
      <c r="AY398" s="197" t="s">
        <v>134</v>
      </c>
    </row>
    <row r="399" s="28" customFormat="true" ht="31.5" hidden="false" customHeight="true" outlineLevel="0" collapsed="false">
      <c r="B399" s="167"/>
      <c r="C399" s="168" t="n">
        <v>111</v>
      </c>
      <c r="D399" s="168" t="s">
        <v>135</v>
      </c>
      <c r="E399" s="169" t="s">
        <v>560</v>
      </c>
      <c r="F399" s="170" t="s">
        <v>561</v>
      </c>
      <c r="G399" s="170"/>
      <c r="H399" s="170"/>
      <c r="I399" s="170"/>
      <c r="J399" s="171" t="s">
        <v>196</v>
      </c>
      <c r="K399" s="172" t="n">
        <v>0.229</v>
      </c>
      <c r="L399" s="173"/>
      <c r="M399" s="173"/>
      <c r="N399" s="173" t="n">
        <f aca="false">ROUND(L399*K399,2)</f>
        <v>0</v>
      </c>
      <c r="O399" s="173"/>
      <c r="P399" s="173"/>
      <c r="Q399" s="173"/>
      <c r="R399" s="174"/>
      <c r="T399" s="175"/>
      <c r="U399" s="40" t="s">
        <v>33</v>
      </c>
      <c r="V399" s="176" t="n">
        <v>4.82</v>
      </c>
      <c r="W399" s="176" t="n">
        <f aca="false">V399*K399</f>
        <v>1.10378</v>
      </c>
      <c r="X399" s="176" t="n">
        <v>0</v>
      </c>
      <c r="Y399" s="176" t="n">
        <f aca="false">X399*K399</f>
        <v>0</v>
      </c>
      <c r="Z399" s="176" t="n">
        <v>0</v>
      </c>
      <c r="AA399" s="177" t="n">
        <f aca="false">Z399*K399</f>
        <v>0</v>
      </c>
      <c r="AR399" s="10" t="s">
        <v>379</v>
      </c>
      <c r="AT399" s="10" t="s">
        <v>135</v>
      </c>
      <c r="AU399" s="10" t="s">
        <v>85</v>
      </c>
      <c r="AY399" s="10" t="s">
        <v>134</v>
      </c>
      <c r="BE399" s="178" t="n">
        <f aca="false">IF(U399="základní",N399,0)</f>
        <v>0</v>
      </c>
      <c r="BF399" s="178" t="n">
        <f aca="false">IF(U399="snížená",N399,0)</f>
        <v>0</v>
      </c>
      <c r="BG399" s="178" t="n">
        <f aca="false">IF(U399="zákl. přenesená",N399,0)</f>
        <v>0</v>
      </c>
      <c r="BH399" s="178" t="n">
        <f aca="false">IF(U399="sníž. přenesená",N399,0)</f>
        <v>0</v>
      </c>
      <c r="BI399" s="178" t="n">
        <f aca="false">IF(U399="nulová",N399,0)</f>
        <v>0</v>
      </c>
      <c r="BJ399" s="10" t="s">
        <v>74</v>
      </c>
      <c r="BK399" s="178" t="n">
        <f aca="false">ROUND(L399*K399,2)</f>
        <v>0</v>
      </c>
      <c r="BL399" s="10" t="s">
        <v>379</v>
      </c>
      <c r="BM399" s="10" t="s">
        <v>562</v>
      </c>
    </row>
    <row r="400" s="153" customFormat="true" ht="22.5" hidden="false" customHeight="true" outlineLevel="0" collapsed="false">
      <c r="B400" s="154"/>
      <c r="C400" s="155"/>
      <c r="D400" s="165" t="s">
        <v>112</v>
      </c>
      <c r="E400" s="165"/>
      <c r="F400" s="165"/>
      <c r="G400" s="165"/>
      <c r="H400" s="165"/>
      <c r="I400" s="165"/>
      <c r="J400" s="165"/>
      <c r="K400" s="165"/>
      <c r="L400" s="165"/>
      <c r="M400" s="165"/>
      <c r="N400" s="187" t="n">
        <f aca="false">SUM(N401:Q432)</f>
        <v>0</v>
      </c>
      <c r="O400" s="187"/>
      <c r="P400" s="187"/>
      <c r="Q400" s="187"/>
      <c r="R400" s="158"/>
      <c r="T400" s="159"/>
      <c r="U400" s="155"/>
      <c r="V400" s="155"/>
      <c r="W400" s="160" t="n">
        <f aca="false">SUM(W401:W432)</f>
        <v>370.342455</v>
      </c>
      <c r="X400" s="155"/>
      <c r="Y400" s="160" t="n">
        <f aca="false">SUM(Y401:Y432)</f>
        <v>12.68759264</v>
      </c>
      <c r="Z400" s="155"/>
      <c r="AA400" s="161" t="n">
        <f aca="false">SUM(AA401:AA432)</f>
        <v>9.47960094</v>
      </c>
      <c r="AR400" s="162" t="s">
        <v>85</v>
      </c>
      <c r="AT400" s="163" t="s">
        <v>67</v>
      </c>
      <c r="AU400" s="163" t="s">
        <v>74</v>
      </c>
      <c r="AY400" s="162" t="s">
        <v>134</v>
      </c>
      <c r="BK400" s="164" t="n">
        <f aca="false">SUM(BK401:BK432)</f>
        <v>0</v>
      </c>
    </row>
    <row r="401" s="28" customFormat="true" ht="31.5" hidden="false" customHeight="true" outlineLevel="0" collapsed="false">
      <c r="B401" s="167"/>
      <c r="C401" s="168" t="n">
        <v>112</v>
      </c>
      <c r="D401" s="168" t="s">
        <v>135</v>
      </c>
      <c r="E401" s="169" t="s">
        <v>563</v>
      </c>
      <c r="F401" s="170" t="s">
        <v>564</v>
      </c>
      <c r="G401" s="170"/>
      <c r="H401" s="170"/>
      <c r="I401" s="170"/>
      <c r="J401" s="171" t="s">
        <v>138</v>
      </c>
      <c r="K401" s="172" t="n">
        <v>123.506</v>
      </c>
      <c r="L401" s="173"/>
      <c r="M401" s="173"/>
      <c r="N401" s="173" t="n">
        <f aca="false">ROUND(L401*K401,2)</f>
        <v>0</v>
      </c>
      <c r="O401" s="173"/>
      <c r="P401" s="173"/>
      <c r="Q401" s="173"/>
      <c r="R401" s="174"/>
      <c r="T401" s="175"/>
      <c r="U401" s="40" t="s">
        <v>33</v>
      </c>
      <c r="V401" s="176" t="n">
        <v>0.305</v>
      </c>
      <c r="W401" s="176" t="n">
        <f aca="false">V401*K401</f>
        <v>37.66933</v>
      </c>
      <c r="X401" s="176" t="n">
        <v>0</v>
      </c>
      <c r="Y401" s="176" t="n">
        <f aca="false">X401*K401</f>
        <v>0</v>
      </c>
      <c r="Z401" s="176" t="n">
        <v>0.07519</v>
      </c>
      <c r="AA401" s="177" t="n">
        <f aca="false">Z401*K401</f>
        <v>9.28641614</v>
      </c>
      <c r="AR401" s="10" t="s">
        <v>379</v>
      </c>
      <c r="AT401" s="10" t="s">
        <v>135</v>
      </c>
      <c r="AU401" s="10" t="s">
        <v>85</v>
      </c>
      <c r="AY401" s="10" t="s">
        <v>134</v>
      </c>
      <c r="BE401" s="178" t="n">
        <f aca="false">IF(U401="základní",N401,0)</f>
        <v>0</v>
      </c>
      <c r="BF401" s="178" t="n">
        <f aca="false">IF(U401="snížená",N401,0)</f>
        <v>0</v>
      </c>
      <c r="BG401" s="178" t="n">
        <f aca="false">IF(U401="zákl. přenesená",N401,0)</f>
        <v>0</v>
      </c>
      <c r="BH401" s="178" t="n">
        <f aca="false">IF(U401="sníž. přenesená",N401,0)</f>
        <v>0</v>
      </c>
      <c r="BI401" s="178" t="n">
        <f aca="false">IF(U401="nulová",N401,0)</f>
        <v>0</v>
      </c>
      <c r="BJ401" s="10" t="s">
        <v>74</v>
      </c>
      <c r="BK401" s="178" t="n">
        <f aca="false">ROUND(L401*K401,2)</f>
        <v>0</v>
      </c>
      <c r="BL401" s="10" t="s">
        <v>379</v>
      </c>
      <c r="BM401" s="10" t="s">
        <v>565</v>
      </c>
    </row>
    <row r="402" s="188" customFormat="true" ht="16.5" hidden="false" customHeight="true" outlineLevel="0" collapsed="false">
      <c r="B402" s="189"/>
      <c r="C402" s="190"/>
      <c r="D402" s="190"/>
      <c r="E402" s="191"/>
      <c r="F402" s="192" t="s">
        <v>566</v>
      </c>
      <c r="G402" s="192"/>
      <c r="H402" s="192"/>
      <c r="I402" s="192"/>
      <c r="J402" s="190"/>
      <c r="K402" s="193" t="n">
        <v>123.506</v>
      </c>
      <c r="L402" s="190"/>
      <c r="M402" s="190"/>
      <c r="N402" s="190"/>
      <c r="O402" s="190"/>
      <c r="P402" s="190"/>
      <c r="Q402" s="190"/>
      <c r="R402" s="194"/>
      <c r="T402" s="195"/>
      <c r="U402" s="190"/>
      <c r="V402" s="190"/>
      <c r="W402" s="190"/>
      <c r="X402" s="190"/>
      <c r="Y402" s="190"/>
      <c r="Z402" s="190"/>
      <c r="AA402" s="196"/>
      <c r="AT402" s="197" t="s">
        <v>147</v>
      </c>
      <c r="AU402" s="197" t="s">
        <v>85</v>
      </c>
      <c r="AV402" s="188" t="s">
        <v>85</v>
      </c>
      <c r="AW402" s="188" t="s">
        <v>26</v>
      </c>
      <c r="AX402" s="188" t="s">
        <v>74</v>
      </c>
      <c r="AY402" s="197" t="s">
        <v>134</v>
      </c>
    </row>
    <row r="403" s="28" customFormat="true" ht="31.5" hidden="false" customHeight="true" outlineLevel="0" collapsed="false">
      <c r="B403" s="167"/>
      <c r="C403" s="168" t="n">
        <v>113</v>
      </c>
      <c r="D403" s="168" t="s">
        <v>135</v>
      </c>
      <c r="E403" s="169" t="s">
        <v>567</v>
      </c>
      <c r="F403" s="170" t="s">
        <v>568</v>
      </c>
      <c r="G403" s="170"/>
      <c r="H403" s="170"/>
      <c r="I403" s="170"/>
      <c r="J403" s="171" t="s">
        <v>138</v>
      </c>
      <c r="K403" s="172" t="n">
        <v>123.506</v>
      </c>
      <c r="L403" s="173"/>
      <c r="M403" s="173"/>
      <c r="N403" s="173" t="n">
        <f aca="false">ROUND(L403*K403,2)</f>
        <v>0</v>
      </c>
      <c r="O403" s="173"/>
      <c r="P403" s="173"/>
      <c r="Q403" s="173"/>
      <c r="R403" s="174"/>
      <c r="T403" s="175"/>
      <c r="U403" s="40" t="s">
        <v>33</v>
      </c>
      <c r="V403" s="176" t="n">
        <v>0.034</v>
      </c>
      <c r="W403" s="176" t="n">
        <f aca="false">V403*K403</f>
        <v>4.199204</v>
      </c>
      <c r="X403" s="176" t="n">
        <v>0</v>
      </c>
      <c r="Y403" s="176" t="n">
        <f aca="false">X403*K403</f>
        <v>0</v>
      </c>
      <c r="Z403" s="176" t="n">
        <v>0</v>
      </c>
      <c r="AA403" s="177" t="n">
        <f aca="false">Z403*K403</f>
        <v>0</v>
      </c>
      <c r="AR403" s="10" t="s">
        <v>379</v>
      </c>
      <c r="AT403" s="10" t="s">
        <v>135</v>
      </c>
      <c r="AU403" s="10" t="s">
        <v>85</v>
      </c>
      <c r="AY403" s="10" t="s">
        <v>134</v>
      </c>
      <c r="BE403" s="178" t="n">
        <f aca="false">IF(U403="základní",N403,0)</f>
        <v>0</v>
      </c>
      <c r="BF403" s="178" t="n">
        <f aca="false">IF(U403="snížená",N403,0)</f>
        <v>0</v>
      </c>
      <c r="BG403" s="178" t="n">
        <f aca="false">IF(U403="zákl. přenesená",N403,0)</f>
        <v>0</v>
      </c>
      <c r="BH403" s="178" t="n">
        <f aca="false">IF(U403="sníž. přenesená",N403,0)</f>
        <v>0</v>
      </c>
      <c r="BI403" s="178" t="n">
        <f aca="false">IF(U403="nulová",N403,0)</f>
        <v>0</v>
      </c>
      <c r="BJ403" s="10" t="s">
        <v>74</v>
      </c>
      <c r="BK403" s="178" t="n">
        <f aca="false">ROUND(L403*K403,2)</f>
        <v>0</v>
      </c>
      <c r="BL403" s="10" t="s">
        <v>379</v>
      </c>
      <c r="BM403" s="10" t="s">
        <v>569</v>
      </c>
    </row>
    <row r="404" s="28" customFormat="true" ht="31.5" hidden="false" customHeight="true" outlineLevel="0" collapsed="false">
      <c r="B404" s="167"/>
      <c r="C404" s="168" t="n">
        <v>114</v>
      </c>
      <c r="D404" s="168" t="s">
        <v>135</v>
      </c>
      <c r="E404" s="169" t="s">
        <v>570</v>
      </c>
      <c r="F404" s="170" t="s">
        <v>571</v>
      </c>
      <c r="G404" s="170"/>
      <c r="H404" s="170"/>
      <c r="I404" s="170"/>
      <c r="J404" s="171" t="s">
        <v>221</v>
      </c>
      <c r="K404" s="172" t="n">
        <v>10.685</v>
      </c>
      <c r="L404" s="173"/>
      <c r="M404" s="173"/>
      <c r="N404" s="173" t="n">
        <f aca="false">ROUND(L404*K404,2)</f>
        <v>0</v>
      </c>
      <c r="O404" s="173"/>
      <c r="P404" s="173"/>
      <c r="Q404" s="173"/>
      <c r="R404" s="174"/>
      <c r="T404" s="175"/>
      <c r="U404" s="40" t="s">
        <v>33</v>
      </c>
      <c r="V404" s="176" t="n">
        <v>0.149</v>
      </c>
      <c r="W404" s="176" t="n">
        <f aca="false">V404*K404</f>
        <v>1.592065</v>
      </c>
      <c r="X404" s="176" t="n">
        <v>0</v>
      </c>
      <c r="Y404" s="176" t="n">
        <f aca="false">X404*K404</f>
        <v>0</v>
      </c>
      <c r="Z404" s="176" t="n">
        <v>0.01808</v>
      </c>
      <c r="AA404" s="177" t="n">
        <f aca="false">Z404*K404</f>
        <v>0.1931848</v>
      </c>
      <c r="AR404" s="10" t="s">
        <v>379</v>
      </c>
      <c r="AT404" s="10" t="s">
        <v>135</v>
      </c>
      <c r="AU404" s="10" t="s">
        <v>85</v>
      </c>
      <c r="AY404" s="10" t="s">
        <v>134</v>
      </c>
      <c r="BE404" s="178" t="n">
        <f aca="false">IF(U404="základní",N404,0)</f>
        <v>0</v>
      </c>
      <c r="BF404" s="178" t="n">
        <f aca="false">IF(U404="snížená",N404,0)</f>
        <v>0</v>
      </c>
      <c r="BG404" s="178" t="n">
        <f aca="false">IF(U404="zákl. přenesená",N404,0)</f>
        <v>0</v>
      </c>
      <c r="BH404" s="178" t="n">
        <f aca="false">IF(U404="sníž. přenesená",N404,0)</f>
        <v>0</v>
      </c>
      <c r="BI404" s="178" t="n">
        <f aca="false">IF(U404="nulová",N404,0)</f>
        <v>0</v>
      </c>
      <c r="BJ404" s="10" t="s">
        <v>74</v>
      </c>
      <c r="BK404" s="178" t="n">
        <f aca="false">ROUND(L404*K404,2)</f>
        <v>0</v>
      </c>
      <c r="BL404" s="10" t="s">
        <v>379</v>
      </c>
      <c r="BM404" s="10" t="s">
        <v>572</v>
      </c>
    </row>
    <row r="405" s="188" customFormat="true" ht="18.75" hidden="false" customHeight="true" outlineLevel="0" collapsed="false">
      <c r="B405" s="189"/>
      <c r="C405" s="190"/>
      <c r="D405" s="190"/>
      <c r="E405" s="191"/>
      <c r="F405" s="192" t="s">
        <v>573</v>
      </c>
      <c r="G405" s="192"/>
      <c r="H405" s="192"/>
      <c r="I405" s="192"/>
      <c r="J405" s="190"/>
      <c r="K405" s="193" t="n">
        <v>10.685</v>
      </c>
      <c r="L405" s="190"/>
      <c r="M405" s="190"/>
      <c r="N405" s="190"/>
      <c r="O405" s="190"/>
      <c r="P405" s="190"/>
      <c r="Q405" s="190"/>
      <c r="R405" s="194"/>
      <c r="T405" s="195"/>
      <c r="U405" s="190"/>
      <c r="V405" s="190"/>
      <c r="W405" s="190"/>
      <c r="X405" s="190"/>
      <c r="Y405" s="190"/>
      <c r="Z405" s="190"/>
      <c r="AA405" s="196"/>
      <c r="AT405" s="197" t="s">
        <v>147</v>
      </c>
      <c r="AU405" s="197" t="s">
        <v>85</v>
      </c>
      <c r="AV405" s="188" t="s">
        <v>85</v>
      </c>
      <c r="AW405" s="188" t="s">
        <v>26</v>
      </c>
      <c r="AX405" s="188" t="s">
        <v>74</v>
      </c>
      <c r="AY405" s="197" t="s">
        <v>134</v>
      </c>
    </row>
    <row r="406" s="28" customFormat="true" ht="35.25" hidden="false" customHeight="true" outlineLevel="0" collapsed="false">
      <c r="B406" s="167"/>
      <c r="C406" s="168" t="n">
        <v>115</v>
      </c>
      <c r="D406" s="168" t="s">
        <v>135</v>
      </c>
      <c r="E406" s="169" t="s">
        <v>574</v>
      </c>
      <c r="F406" s="170" t="s">
        <v>575</v>
      </c>
      <c r="G406" s="170"/>
      <c r="H406" s="170"/>
      <c r="I406" s="170"/>
      <c r="J406" s="171" t="s">
        <v>221</v>
      </c>
      <c r="K406" s="172" t="n">
        <v>10.685</v>
      </c>
      <c r="L406" s="173"/>
      <c r="M406" s="173"/>
      <c r="N406" s="173" t="n">
        <f aca="false">ROUND(L406*K406,2)</f>
        <v>0</v>
      </c>
      <c r="O406" s="173"/>
      <c r="P406" s="173"/>
      <c r="Q406" s="173"/>
      <c r="R406" s="174"/>
      <c r="T406" s="175"/>
      <c r="U406" s="40" t="s">
        <v>33</v>
      </c>
      <c r="V406" s="176" t="n">
        <v>0.045</v>
      </c>
      <c r="W406" s="176" t="n">
        <f aca="false">V406*K406</f>
        <v>0.480825</v>
      </c>
      <c r="X406" s="176" t="n">
        <v>0</v>
      </c>
      <c r="Y406" s="176" t="n">
        <f aca="false">X406*K406</f>
        <v>0</v>
      </c>
      <c r="Z406" s="176" t="n">
        <v>0</v>
      </c>
      <c r="AA406" s="177" t="n">
        <f aca="false">Z406*K406</f>
        <v>0</v>
      </c>
      <c r="AR406" s="10" t="s">
        <v>379</v>
      </c>
      <c r="AT406" s="10" t="s">
        <v>135</v>
      </c>
      <c r="AU406" s="10" t="s">
        <v>85</v>
      </c>
      <c r="AY406" s="10" t="s">
        <v>134</v>
      </c>
      <c r="BE406" s="178" t="n">
        <f aca="false">IF(U406="základní",N406,0)</f>
        <v>0</v>
      </c>
      <c r="BF406" s="178" t="n">
        <f aca="false">IF(U406="snížená",N406,0)</f>
        <v>0</v>
      </c>
      <c r="BG406" s="178" t="n">
        <f aca="false">IF(U406="zákl. přenesená",N406,0)</f>
        <v>0</v>
      </c>
      <c r="BH406" s="178" t="n">
        <f aca="false">IF(U406="sníž. přenesená",N406,0)</f>
        <v>0</v>
      </c>
      <c r="BI406" s="178" t="n">
        <f aca="false">IF(U406="nulová",N406,0)</f>
        <v>0</v>
      </c>
      <c r="BJ406" s="10" t="s">
        <v>74</v>
      </c>
      <c r="BK406" s="178" t="n">
        <f aca="false">ROUND(L406*K406,2)</f>
        <v>0</v>
      </c>
      <c r="BL406" s="10" t="s">
        <v>379</v>
      </c>
      <c r="BM406" s="10" t="s">
        <v>576</v>
      </c>
    </row>
    <row r="407" s="28" customFormat="true" ht="31.5" hidden="false" customHeight="true" outlineLevel="0" collapsed="false">
      <c r="B407" s="167"/>
      <c r="C407" s="168" t="n">
        <v>116</v>
      </c>
      <c r="D407" s="168" t="s">
        <v>135</v>
      </c>
      <c r="E407" s="169" t="s">
        <v>577</v>
      </c>
      <c r="F407" s="170" t="s">
        <v>578</v>
      </c>
      <c r="G407" s="170"/>
      <c r="H407" s="170"/>
      <c r="I407" s="170"/>
      <c r="J407" s="171" t="s">
        <v>138</v>
      </c>
      <c r="K407" s="172" t="n">
        <v>162.864</v>
      </c>
      <c r="L407" s="173"/>
      <c r="M407" s="173"/>
      <c r="N407" s="173" t="n">
        <f aca="false">ROUND(L407*K407,2)</f>
        <v>0</v>
      </c>
      <c r="O407" s="173"/>
      <c r="P407" s="173"/>
      <c r="Q407" s="173"/>
      <c r="R407" s="174"/>
      <c r="T407" s="175"/>
      <c r="U407" s="40" t="s">
        <v>33</v>
      </c>
      <c r="V407" s="176" t="n">
        <v>1.143</v>
      </c>
      <c r="W407" s="176" t="n">
        <f aca="false">V407*K407</f>
        <v>186.153552</v>
      </c>
      <c r="X407" s="176" t="n">
        <v>0.07479</v>
      </c>
      <c r="Y407" s="176" t="n">
        <f aca="false">X407*K407</f>
        <v>12.18059856</v>
      </c>
      <c r="Z407" s="176" t="n">
        <v>0</v>
      </c>
      <c r="AA407" s="177" t="n">
        <f aca="false">Z407*K407</f>
        <v>0</v>
      </c>
      <c r="AR407" s="10" t="s">
        <v>379</v>
      </c>
      <c r="AT407" s="10" t="s">
        <v>135</v>
      </c>
      <c r="AU407" s="10" t="s">
        <v>85</v>
      </c>
      <c r="AY407" s="10" t="s">
        <v>134</v>
      </c>
      <c r="BE407" s="178" t="n">
        <f aca="false">IF(U407="základní",N407,0)</f>
        <v>0</v>
      </c>
      <c r="BF407" s="178" t="n">
        <f aca="false">IF(U407="snížená",N407,0)</f>
        <v>0</v>
      </c>
      <c r="BG407" s="178" t="n">
        <f aca="false">IF(U407="zákl. přenesená",N407,0)</f>
        <v>0</v>
      </c>
      <c r="BH407" s="178" t="n">
        <f aca="false">IF(U407="sníž. přenesená",N407,0)</f>
        <v>0</v>
      </c>
      <c r="BI407" s="178" t="n">
        <f aca="false">IF(U407="nulová",N407,0)</f>
        <v>0</v>
      </c>
      <c r="BJ407" s="10" t="s">
        <v>74</v>
      </c>
      <c r="BK407" s="178" t="n">
        <f aca="false">ROUND(L407*K407,2)</f>
        <v>0</v>
      </c>
      <c r="BL407" s="10" t="s">
        <v>379</v>
      </c>
      <c r="BM407" s="10" t="s">
        <v>579</v>
      </c>
    </row>
    <row r="408" s="198" customFormat="true" ht="15.75" hidden="false" customHeight="true" outlineLevel="0" collapsed="false">
      <c r="B408" s="199"/>
      <c r="C408" s="200"/>
      <c r="D408" s="200"/>
      <c r="E408" s="201"/>
      <c r="F408" s="202" t="s">
        <v>580</v>
      </c>
      <c r="G408" s="202"/>
      <c r="H408" s="202"/>
      <c r="I408" s="202"/>
      <c r="J408" s="200"/>
      <c r="K408" s="201"/>
      <c r="L408" s="200"/>
      <c r="M408" s="200"/>
      <c r="N408" s="200"/>
      <c r="O408" s="200"/>
      <c r="P408" s="200"/>
      <c r="Q408" s="200"/>
      <c r="R408" s="203"/>
      <c r="T408" s="204"/>
      <c r="U408" s="200"/>
      <c r="V408" s="200"/>
      <c r="W408" s="200"/>
      <c r="X408" s="200"/>
      <c r="Y408" s="200"/>
      <c r="Z408" s="200"/>
      <c r="AA408" s="205"/>
      <c r="AT408" s="206" t="s">
        <v>147</v>
      </c>
      <c r="AU408" s="206" t="s">
        <v>85</v>
      </c>
      <c r="AV408" s="198" t="s">
        <v>74</v>
      </c>
      <c r="AW408" s="198" t="s">
        <v>26</v>
      </c>
      <c r="AX408" s="198" t="s">
        <v>68</v>
      </c>
      <c r="AY408" s="206" t="s">
        <v>134</v>
      </c>
    </row>
    <row r="409" s="188" customFormat="true" ht="15.75" hidden="false" customHeight="true" outlineLevel="0" collapsed="false">
      <c r="B409" s="189"/>
      <c r="C409" s="190"/>
      <c r="D409" s="190"/>
      <c r="E409" s="191"/>
      <c r="F409" s="207" t="s">
        <v>566</v>
      </c>
      <c r="G409" s="207"/>
      <c r="H409" s="207"/>
      <c r="I409" s="207"/>
      <c r="J409" s="190"/>
      <c r="K409" s="193" t="n">
        <v>123.506</v>
      </c>
      <c r="L409" s="190"/>
      <c r="M409" s="190"/>
      <c r="N409" s="190"/>
      <c r="O409" s="190"/>
      <c r="P409" s="190"/>
      <c r="Q409" s="190"/>
      <c r="R409" s="194"/>
      <c r="T409" s="195"/>
      <c r="U409" s="190"/>
      <c r="V409" s="190"/>
      <c r="W409" s="190"/>
      <c r="X409" s="190"/>
      <c r="Y409" s="190"/>
      <c r="Z409" s="190"/>
      <c r="AA409" s="196"/>
      <c r="AT409" s="197" t="s">
        <v>147</v>
      </c>
      <c r="AU409" s="197" t="s">
        <v>85</v>
      </c>
      <c r="AV409" s="188" t="s">
        <v>85</v>
      </c>
      <c r="AW409" s="188" t="s">
        <v>26</v>
      </c>
      <c r="AX409" s="188" t="s">
        <v>68</v>
      </c>
      <c r="AY409" s="197" t="s">
        <v>134</v>
      </c>
    </row>
    <row r="410" s="198" customFormat="true" ht="15.75" hidden="false" customHeight="true" outlineLevel="0" collapsed="false">
      <c r="B410" s="199"/>
      <c r="C410" s="200"/>
      <c r="D410" s="200"/>
      <c r="E410" s="201"/>
      <c r="F410" s="209" t="s">
        <v>581</v>
      </c>
      <c r="G410" s="209"/>
      <c r="H410" s="209"/>
      <c r="I410" s="209"/>
      <c r="J410" s="200"/>
      <c r="K410" s="201"/>
      <c r="L410" s="200"/>
      <c r="M410" s="200"/>
      <c r="N410" s="200"/>
      <c r="O410" s="200"/>
      <c r="P410" s="200"/>
      <c r="Q410" s="200"/>
      <c r="R410" s="203"/>
      <c r="T410" s="204"/>
      <c r="U410" s="200"/>
      <c r="V410" s="200"/>
      <c r="W410" s="200"/>
      <c r="X410" s="200"/>
      <c r="Y410" s="200"/>
      <c r="Z410" s="200"/>
      <c r="AA410" s="205"/>
      <c r="AT410" s="206" t="s">
        <v>147</v>
      </c>
      <c r="AU410" s="206" t="s">
        <v>85</v>
      </c>
      <c r="AV410" s="198" t="s">
        <v>74</v>
      </c>
      <c r="AW410" s="198" t="s">
        <v>26</v>
      </c>
      <c r="AX410" s="198" t="s">
        <v>68</v>
      </c>
      <c r="AY410" s="206" t="s">
        <v>134</v>
      </c>
    </row>
    <row r="411" s="188" customFormat="true" ht="15.75" hidden="false" customHeight="true" outlineLevel="0" collapsed="false">
      <c r="B411" s="189"/>
      <c r="C411" s="190"/>
      <c r="D411" s="190"/>
      <c r="E411" s="191"/>
      <c r="F411" s="207" t="s">
        <v>582</v>
      </c>
      <c r="G411" s="207"/>
      <c r="H411" s="207"/>
      <c r="I411" s="207"/>
      <c r="J411" s="190"/>
      <c r="K411" s="193" t="n">
        <v>39.358</v>
      </c>
      <c r="L411" s="190"/>
      <c r="M411" s="190"/>
      <c r="N411" s="190"/>
      <c r="O411" s="190"/>
      <c r="P411" s="190"/>
      <c r="Q411" s="190"/>
      <c r="R411" s="194"/>
      <c r="T411" s="195"/>
      <c r="U411" s="190"/>
      <c r="V411" s="190"/>
      <c r="W411" s="190"/>
      <c r="X411" s="190"/>
      <c r="Y411" s="190"/>
      <c r="Z411" s="190"/>
      <c r="AA411" s="196"/>
      <c r="AT411" s="197" t="s">
        <v>147</v>
      </c>
      <c r="AU411" s="197" t="s">
        <v>85</v>
      </c>
      <c r="AV411" s="188" t="s">
        <v>85</v>
      </c>
      <c r="AW411" s="188" t="s">
        <v>26</v>
      </c>
      <c r="AX411" s="188" t="s">
        <v>68</v>
      </c>
      <c r="AY411" s="197" t="s">
        <v>134</v>
      </c>
    </row>
    <row r="412" s="210" customFormat="true" ht="15.75" hidden="false" customHeight="true" outlineLevel="0" collapsed="false">
      <c r="B412" s="211"/>
      <c r="C412" s="212"/>
      <c r="D412" s="212"/>
      <c r="E412" s="213"/>
      <c r="F412" s="214" t="s">
        <v>209</v>
      </c>
      <c r="G412" s="214"/>
      <c r="H412" s="214"/>
      <c r="I412" s="214"/>
      <c r="J412" s="212"/>
      <c r="K412" s="215" t="n">
        <v>162.864</v>
      </c>
      <c r="L412" s="212"/>
      <c r="M412" s="212"/>
      <c r="N412" s="212"/>
      <c r="O412" s="212"/>
      <c r="P412" s="212"/>
      <c r="Q412" s="212"/>
      <c r="R412" s="216"/>
      <c r="T412" s="217"/>
      <c r="U412" s="212"/>
      <c r="V412" s="212"/>
      <c r="W412" s="212"/>
      <c r="X412" s="212"/>
      <c r="Y412" s="212"/>
      <c r="Z412" s="212"/>
      <c r="AA412" s="218"/>
      <c r="AT412" s="219" t="s">
        <v>147</v>
      </c>
      <c r="AU412" s="219" t="s">
        <v>85</v>
      </c>
      <c r="AV412" s="210" t="s">
        <v>139</v>
      </c>
      <c r="AW412" s="210" t="s">
        <v>26</v>
      </c>
      <c r="AX412" s="210" t="s">
        <v>74</v>
      </c>
      <c r="AY412" s="219" t="s">
        <v>134</v>
      </c>
    </row>
    <row r="413" s="28" customFormat="true" ht="31.5" hidden="false" customHeight="true" outlineLevel="0" collapsed="false">
      <c r="B413" s="167"/>
      <c r="C413" s="168" t="n">
        <v>117</v>
      </c>
      <c r="D413" s="168" t="s">
        <v>135</v>
      </c>
      <c r="E413" s="169" t="s">
        <v>583</v>
      </c>
      <c r="F413" s="170" t="s">
        <v>584</v>
      </c>
      <c r="G413" s="170"/>
      <c r="H413" s="170"/>
      <c r="I413" s="170"/>
      <c r="J413" s="171" t="s">
        <v>221</v>
      </c>
      <c r="K413" s="172" t="n">
        <v>30.456</v>
      </c>
      <c r="L413" s="173"/>
      <c r="M413" s="173"/>
      <c r="N413" s="173" t="n">
        <f aca="false">ROUND(L413*K413,2)</f>
        <v>0</v>
      </c>
      <c r="O413" s="173"/>
      <c r="P413" s="173"/>
      <c r="Q413" s="173"/>
      <c r="R413" s="174"/>
      <c r="T413" s="175"/>
      <c r="U413" s="40" t="s">
        <v>33</v>
      </c>
      <c r="V413" s="176" t="n">
        <v>2.367</v>
      </c>
      <c r="W413" s="176" t="n">
        <f aca="false">V413*K413</f>
        <v>72.089352</v>
      </c>
      <c r="X413" s="176" t="n">
        <v>0.01304</v>
      </c>
      <c r="Y413" s="176" t="n">
        <f aca="false">X413*K413</f>
        <v>0.39714624</v>
      </c>
      <c r="Z413" s="176" t="n">
        <v>0</v>
      </c>
      <c r="AA413" s="177" t="n">
        <f aca="false">Z413*K413</f>
        <v>0</v>
      </c>
      <c r="AR413" s="10" t="s">
        <v>379</v>
      </c>
      <c r="AT413" s="10" t="s">
        <v>135</v>
      </c>
      <c r="AU413" s="10" t="s">
        <v>85</v>
      </c>
      <c r="AY413" s="10" t="s">
        <v>134</v>
      </c>
      <c r="BE413" s="178" t="n">
        <f aca="false">IF(U413="základní",N413,0)</f>
        <v>0</v>
      </c>
      <c r="BF413" s="178" t="n">
        <f aca="false">IF(U413="snížená",N413,0)</f>
        <v>0</v>
      </c>
      <c r="BG413" s="178" t="n">
        <f aca="false">IF(U413="zákl. přenesená",N413,0)</f>
        <v>0</v>
      </c>
      <c r="BH413" s="178" t="n">
        <f aca="false">IF(U413="sníž. přenesená",N413,0)</f>
        <v>0</v>
      </c>
      <c r="BI413" s="178" t="n">
        <f aca="false">IF(U413="nulová",N413,0)</f>
        <v>0</v>
      </c>
      <c r="BJ413" s="10" t="s">
        <v>74</v>
      </c>
      <c r="BK413" s="178" t="n">
        <f aca="false">ROUND(L413*K413,2)</f>
        <v>0</v>
      </c>
      <c r="BL413" s="10" t="s">
        <v>379</v>
      </c>
      <c r="BM413" s="10" t="s">
        <v>585</v>
      </c>
    </row>
    <row r="414" s="198" customFormat="true" ht="15.75" hidden="false" customHeight="true" outlineLevel="0" collapsed="false">
      <c r="B414" s="199"/>
      <c r="C414" s="200"/>
      <c r="D414" s="200"/>
      <c r="E414" s="201"/>
      <c r="F414" s="202" t="s">
        <v>586</v>
      </c>
      <c r="G414" s="202"/>
      <c r="H414" s="202"/>
      <c r="I414" s="202"/>
      <c r="J414" s="200"/>
      <c r="K414" s="201"/>
      <c r="L414" s="200"/>
      <c r="M414" s="200"/>
      <c r="N414" s="200"/>
      <c r="O414" s="200"/>
      <c r="P414" s="200"/>
      <c r="Q414" s="200"/>
      <c r="R414" s="203"/>
      <c r="T414" s="204"/>
      <c r="U414" s="200"/>
      <c r="V414" s="200"/>
      <c r="W414" s="200"/>
      <c r="X414" s="200"/>
      <c r="Y414" s="200"/>
      <c r="Z414" s="200"/>
      <c r="AA414" s="205"/>
      <c r="AT414" s="206" t="s">
        <v>147</v>
      </c>
      <c r="AU414" s="206" t="s">
        <v>85</v>
      </c>
      <c r="AV414" s="198" t="s">
        <v>74</v>
      </c>
      <c r="AW414" s="198" t="s">
        <v>26</v>
      </c>
      <c r="AX414" s="198" t="s">
        <v>68</v>
      </c>
      <c r="AY414" s="206" t="s">
        <v>134</v>
      </c>
    </row>
    <row r="415" s="188" customFormat="true" ht="15.75" hidden="false" customHeight="true" outlineLevel="0" collapsed="false">
      <c r="B415" s="189"/>
      <c r="C415" s="190"/>
      <c r="D415" s="190"/>
      <c r="E415" s="191"/>
      <c r="F415" s="207" t="s">
        <v>528</v>
      </c>
      <c r="G415" s="207"/>
      <c r="H415" s="207"/>
      <c r="I415" s="207"/>
      <c r="J415" s="190"/>
      <c r="K415" s="193" t="n">
        <v>23.096</v>
      </c>
      <c r="L415" s="190"/>
      <c r="M415" s="190"/>
      <c r="N415" s="190"/>
      <c r="O415" s="190"/>
      <c r="P415" s="190"/>
      <c r="Q415" s="190"/>
      <c r="R415" s="194"/>
      <c r="T415" s="195"/>
      <c r="U415" s="190"/>
      <c r="V415" s="190"/>
      <c r="W415" s="190"/>
      <c r="X415" s="190"/>
      <c r="Y415" s="190"/>
      <c r="Z415" s="190"/>
      <c r="AA415" s="196"/>
      <c r="AT415" s="197" t="s">
        <v>147</v>
      </c>
      <c r="AU415" s="197" t="s">
        <v>85</v>
      </c>
      <c r="AV415" s="188" t="s">
        <v>85</v>
      </c>
      <c r="AW415" s="188" t="s">
        <v>26</v>
      </c>
      <c r="AX415" s="188" t="s">
        <v>68</v>
      </c>
      <c r="AY415" s="197" t="s">
        <v>134</v>
      </c>
    </row>
    <row r="416" s="198" customFormat="true" ht="15.75" hidden="false" customHeight="true" outlineLevel="0" collapsed="false">
      <c r="B416" s="199"/>
      <c r="C416" s="200"/>
      <c r="D416" s="200"/>
      <c r="E416" s="201"/>
      <c r="F416" s="209" t="s">
        <v>270</v>
      </c>
      <c r="G416" s="209"/>
      <c r="H416" s="209"/>
      <c r="I416" s="209"/>
      <c r="J416" s="200"/>
      <c r="K416" s="201"/>
      <c r="L416" s="200"/>
      <c r="M416" s="200"/>
      <c r="N416" s="200"/>
      <c r="O416" s="200"/>
      <c r="P416" s="200"/>
      <c r="Q416" s="200"/>
      <c r="R416" s="203"/>
      <c r="T416" s="204"/>
      <c r="U416" s="200"/>
      <c r="V416" s="200"/>
      <c r="W416" s="200"/>
      <c r="X416" s="200"/>
      <c r="Y416" s="200"/>
      <c r="Z416" s="200"/>
      <c r="AA416" s="205"/>
      <c r="AT416" s="206" t="s">
        <v>147</v>
      </c>
      <c r="AU416" s="206" t="s">
        <v>85</v>
      </c>
      <c r="AV416" s="198" t="s">
        <v>74</v>
      </c>
      <c r="AW416" s="198" t="s">
        <v>26</v>
      </c>
      <c r="AX416" s="198" t="s">
        <v>68</v>
      </c>
      <c r="AY416" s="206" t="s">
        <v>134</v>
      </c>
    </row>
    <row r="417" s="188" customFormat="true" ht="15.75" hidden="false" customHeight="true" outlineLevel="0" collapsed="false">
      <c r="B417" s="189"/>
      <c r="C417" s="190"/>
      <c r="D417" s="190"/>
      <c r="E417" s="191"/>
      <c r="F417" s="207" t="s">
        <v>587</v>
      </c>
      <c r="G417" s="207"/>
      <c r="H417" s="207"/>
      <c r="I417" s="207"/>
      <c r="J417" s="190"/>
      <c r="K417" s="193" t="n">
        <v>7.36</v>
      </c>
      <c r="L417" s="190"/>
      <c r="M417" s="190"/>
      <c r="N417" s="190"/>
      <c r="O417" s="190"/>
      <c r="P417" s="190"/>
      <c r="Q417" s="190"/>
      <c r="R417" s="194"/>
      <c r="T417" s="195"/>
      <c r="U417" s="190"/>
      <c r="V417" s="190"/>
      <c r="W417" s="190"/>
      <c r="X417" s="190"/>
      <c r="Y417" s="190"/>
      <c r="Z417" s="190"/>
      <c r="AA417" s="196"/>
      <c r="AT417" s="197" t="s">
        <v>147</v>
      </c>
      <c r="AU417" s="197" t="s">
        <v>85</v>
      </c>
      <c r="AV417" s="188" t="s">
        <v>85</v>
      </c>
      <c r="AW417" s="188" t="s">
        <v>26</v>
      </c>
      <c r="AX417" s="188" t="s">
        <v>68</v>
      </c>
      <c r="AY417" s="197" t="s">
        <v>134</v>
      </c>
    </row>
    <row r="418" s="210" customFormat="true" ht="15.75" hidden="false" customHeight="true" outlineLevel="0" collapsed="false">
      <c r="B418" s="211"/>
      <c r="C418" s="212"/>
      <c r="D418" s="212"/>
      <c r="E418" s="213"/>
      <c r="F418" s="214" t="s">
        <v>209</v>
      </c>
      <c r="G418" s="214"/>
      <c r="H418" s="214"/>
      <c r="I418" s="214"/>
      <c r="J418" s="212"/>
      <c r="K418" s="215" t="n">
        <v>30.456</v>
      </c>
      <c r="L418" s="212"/>
      <c r="M418" s="212"/>
      <c r="N418" s="212"/>
      <c r="O418" s="212"/>
      <c r="P418" s="212"/>
      <c r="Q418" s="212"/>
      <c r="R418" s="216"/>
      <c r="T418" s="217"/>
      <c r="U418" s="212"/>
      <c r="V418" s="212"/>
      <c r="W418" s="212"/>
      <c r="X418" s="212"/>
      <c r="Y418" s="212"/>
      <c r="Z418" s="212"/>
      <c r="AA418" s="218"/>
      <c r="AT418" s="219" t="s">
        <v>147</v>
      </c>
      <c r="AU418" s="219" t="s">
        <v>85</v>
      </c>
      <c r="AV418" s="210" t="s">
        <v>139</v>
      </c>
      <c r="AW418" s="210" t="s">
        <v>26</v>
      </c>
      <c r="AX418" s="210" t="s">
        <v>74</v>
      </c>
      <c r="AY418" s="219" t="s">
        <v>134</v>
      </c>
    </row>
    <row r="419" s="28" customFormat="true" ht="31.5" hidden="false" customHeight="true" outlineLevel="0" collapsed="false">
      <c r="B419" s="167"/>
      <c r="C419" s="168" t="n">
        <v>118</v>
      </c>
      <c r="D419" s="168" t="s">
        <v>135</v>
      </c>
      <c r="E419" s="169" t="s">
        <v>588</v>
      </c>
      <c r="F419" s="170" t="s">
        <v>589</v>
      </c>
      <c r="G419" s="170"/>
      <c r="H419" s="170"/>
      <c r="I419" s="170"/>
      <c r="J419" s="171" t="s">
        <v>221</v>
      </c>
      <c r="K419" s="172" t="n">
        <v>10.685</v>
      </c>
      <c r="L419" s="173"/>
      <c r="M419" s="173"/>
      <c r="N419" s="173" t="n">
        <f aca="false">ROUND(L419*K419,2)</f>
        <v>0</v>
      </c>
      <c r="O419" s="173"/>
      <c r="P419" s="173"/>
      <c r="Q419" s="173"/>
      <c r="R419" s="174"/>
      <c r="T419" s="175"/>
      <c r="U419" s="40" t="s">
        <v>33</v>
      </c>
      <c r="V419" s="176" t="n">
        <v>0.819</v>
      </c>
      <c r="W419" s="176" t="n">
        <f aca="false">V419*K419</f>
        <v>8.751015</v>
      </c>
      <c r="X419" s="176" t="n">
        <v>0.00757</v>
      </c>
      <c r="Y419" s="176" t="n">
        <f aca="false">X419*K419</f>
        <v>0.08088545</v>
      </c>
      <c r="Z419" s="176" t="n">
        <v>0</v>
      </c>
      <c r="AA419" s="177" t="n">
        <f aca="false">Z419*K419</f>
        <v>0</v>
      </c>
      <c r="AR419" s="10" t="s">
        <v>379</v>
      </c>
      <c r="AT419" s="10" t="s">
        <v>135</v>
      </c>
      <c r="AU419" s="10" t="s">
        <v>85</v>
      </c>
      <c r="AY419" s="10" t="s">
        <v>134</v>
      </c>
      <c r="BE419" s="178" t="n">
        <f aca="false">IF(U419="základní",N419,0)</f>
        <v>0</v>
      </c>
      <c r="BF419" s="178" t="n">
        <f aca="false">IF(U419="snížená",N419,0)</f>
        <v>0</v>
      </c>
      <c r="BG419" s="178" t="n">
        <f aca="false">IF(U419="zákl. přenesená",N419,0)</f>
        <v>0</v>
      </c>
      <c r="BH419" s="178" t="n">
        <f aca="false">IF(U419="sníž. přenesená",N419,0)</f>
        <v>0</v>
      </c>
      <c r="BI419" s="178" t="n">
        <f aca="false">IF(U419="nulová",N419,0)</f>
        <v>0</v>
      </c>
      <c r="BJ419" s="10" t="s">
        <v>74</v>
      </c>
      <c r="BK419" s="178" t="n">
        <f aca="false">ROUND(L419*K419,2)</f>
        <v>0</v>
      </c>
      <c r="BL419" s="10" t="s">
        <v>379</v>
      </c>
      <c r="BM419" s="10" t="s">
        <v>590</v>
      </c>
    </row>
    <row r="420" s="188" customFormat="true" ht="15.75" hidden="false" customHeight="true" outlineLevel="0" collapsed="false">
      <c r="B420" s="189"/>
      <c r="C420" s="190"/>
      <c r="D420" s="190"/>
      <c r="E420" s="191"/>
      <c r="F420" s="192" t="s">
        <v>573</v>
      </c>
      <c r="G420" s="192"/>
      <c r="H420" s="192"/>
      <c r="I420" s="192"/>
      <c r="J420" s="190"/>
      <c r="K420" s="193" t="n">
        <v>10.685</v>
      </c>
      <c r="L420" s="190"/>
      <c r="M420" s="190"/>
      <c r="N420" s="190"/>
      <c r="O420" s="190"/>
      <c r="P420" s="190"/>
      <c r="Q420" s="190"/>
      <c r="R420" s="194"/>
      <c r="T420" s="195"/>
      <c r="U420" s="190"/>
      <c r="V420" s="190"/>
      <c r="W420" s="190"/>
      <c r="X420" s="190"/>
      <c r="Y420" s="190"/>
      <c r="Z420" s="190"/>
      <c r="AA420" s="196"/>
      <c r="AT420" s="197" t="s">
        <v>147</v>
      </c>
      <c r="AU420" s="197" t="s">
        <v>85</v>
      </c>
      <c r="AV420" s="188" t="s">
        <v>85</v>
      </c>
      <c r="AW420" s="188" t="s">
        <v>26</v>
      </c>
      <c r="AX420" s="188" t="s">
        <v>74</v>
      </c>
      <c r="AY420" s="197" t="s">
        <v>134</v>
      </c>
    </row>
    <row r="421" s="28" customFormat="true" ht="22.5" hidden="false" customHeight="true" outlineLevel="0" collapsed="false">
      <c r="B421" s="167"/>
      <c r="C421" s="168" t="n">
        <v>119</v>
      </c>
      <c r="D421" s="168" t="s">
        <v>135</v>
      </c>
      <c r="E421" s="169" t="s">
        <v>591</v>
      </c>
      <c r="F421" s="170" t="s">
        <v>592</v>
      </c>
      <c r="G421" s="170"/>
      <c r="H421" s="170"/>
      <c r="I421" s="170"/>
      <c r="J421" s="171" t="s">
        <v>138</v>
      </c>
      <c r="K421" s="172" t="n">
        <v>123.506</v>
      </c>
      <c r="L421" s="173"/>
      <c r="M421" s="173"/>
      <c r="N421" s="173" t="n">
        <f aca="false">ROUND(L421*K421,2)</f>
        <v>0</v>
      </c>
      <c r="O421" s="173"/>
      <c r="P421" s="173"/>
      <c r="Q421" s="173"/>
      <c r="R421" s="174"/>
      <c r="T421" s="175"/>
      <c r="U421" s="40" t="s">
        <v>33</v>
      </c>
      <c r="V421" s="176" t="n">
        <v>0.11</v>
      </c>
      <c r="W421" s="176" t="n">
        <f aca="false">V421*K421</f>
        <v>13.58566</v>
      </c>
      <c r="X421" s="176" t="n">
        <v>0</v>
      </c>
      <c r="Y421" s="176" t="n">
        <f aca="false">X421*K421</f>
        <v>0</v>
      </c>
      <c r="Z421" s="176" t="n">
        <v>0</v>
      </c>
      <c r="AA421" s="177" t="n">
        <f aca="false">Z421*K421</f>
        <v>0</v>
      </c>
      <c r="AR421" s="10" t="s">
        <v>379</v>
      </c>
      <c r="AT421" s="10" t="s">
        <v>135</v>
      </c>
      <c r="AU421" s="10" t="s">
        <v>85</v>
      </c>
      <c r="AY421" s="10" t="s">
        <v>134</v>
      </c>
      <c r="BE421" s="178" t="n">
        <f aca="false">IF(U421="základní",N421,0)</f>
        <v>0</v>
      </c>
      <c r="BF421" s="178" t="n">
        <f aca="false">IF(U421="snížená",N421,0)</f>
        <v>0</v>
      </c>
      <c r="BG421" s="178" t="n">
        <f aca="false">IF(U421="zákl. přenesená",N421,0)</f>
        <v>0</v>
      </c>
      <c r="BH421" s="178" t="n">
        <f aca="false">IF(U421="sníž. přenesená",N421,0)</f>
        <v>0</v>
      </c>
      <c r="BI421" s="178" t="n">
        <f aca="false">IF(U421="nulová",N421,0)</f>
        <v>0</v>
      </c>
      <c r="BJ421" s="10" t="s">
        <v>74</v>
      </c>
      <c r="BK421" s="178" t="n">
        <f aca="false">ROUND(L421*K421,2)</f>
        <v>0</v>
      </c>
      <c r="BL421" s="10" t="s">
        <v>379</v>
      </c>
      <c r="BM421" s="10" t="s">
        <v>593</v>
      </c>
    </row>
    <row r="422" s="198" customFormat="true" ht="17.25" hidden="false" customHeight="true" outlineLevel="0" collapsed="false">
      <c r="B422" s="199"/>
      <c r="C422" s="200"/>
      <c r="D422" s="200"/>
      <c r="E422" s="201"/>
      <c r="F422" s="202" t="s">
        <v>580</v>
      </c>
      <c r="G422" s="202"/>
      <c r="H422" s="202"/>
      <c r="I422" s="202"/>
      <c r="J422" s="200"/>
      <c r="K422" s="201"/>
      <c r="L422" s="200"/>
      <c r="M422" s="200"/>
      <c r="N422" s="200"/>
      <c r="O422" s="200"/>
      <c r="P422" s="200"/>
      <c r="Q422" s="200"/>
      <c r="R422" s="203"/>
      <c r="T422" s="204"/>
      <c r="U422" s="200"/>
      <c r="V422" s="200"/>
      <c r="W422" s="200"/>
      <c r="X422" s="200"/>
      <c r="Y422" s="200"/>
      <c r="Z422" s="200"/>
      <c r="AA422" s="205"/>
      <c r="AT422" s="206" t="s">
        <v>147</v>
      </c>
      <c r="AU422" s="206" t="s">
        <v>85</v>
      </c>
      <c r="AV422" s="198" t="s">
        <v>74</v>
      </c>
      <c r="AW422" s="198" t="s">
        <v>26</v>
      </c>
      <c r="AX422" s="198" t="s">
        <v>68</v>
      </c>
      <c r="AY422" s="206" t="s">
        <v>134</v>
      </c>
    </row>
    <row r="423" s="188" customFormat="true" ht="15" hidden="false" customHeight="true" outlineLevel="0" collapsed="false">
      <c r="B423" s="189"/>
      <c r="C423" s="190"/>
      <c r="D423" s="190"/>
      <c r="E423" s="191"/>
      <c r="F423" s="207" t="s">
        <v>566</v>
      </c>
      <c r="G423" s="207"/>
      <c r="H423" s="207"/>
      <c r="I423" s="207"/>
      <c r="J423" s="190"/>
      <c r="K423" s="193" t="n">
        <v>123.506</v>
      </c>
      <c r="L423" s="190"/>
      <c r="M423" s="190"/>
      <c r="N423" s="190"/>
      <c r="O423" s="190"/>
      <c r="P423" s="190"/>
      <c r="Q423" s="190"/>
      <c r="R423" s="194"/>
      <c r="T423" s="195"/>
      <c r="U423" s="190"/>
      <c r="V423" s="190"/>
      <c r="W423" s="190"/>
      <c r="X423" s="190"/>
      <c r="Y423" s="190"/>
      <c r="Z423" s="190"/>
      <c r="AA423" s="196"/>
      <c r="AT423" s="197" t="s">
        <v>147</v>
      </c>
      <c r="AU423" s="197" t="s">
        <v>85</v>
      </c>
      <c r="AV423" s="188" t="s">
        <v>85</v>
      </c>
      <c r="AW423" s="188" t="s">
        <v>26</v>
      </c>
      <c r="AX423" s="188" t="s">
        <v>74</v>
      </c>
      <c r="AY423" s="197" t="s">
        <v>134</v>
      </c>
    </row>
    <row r="424" s="28" customFormat="true" ht="44.25" hidden="false" customHeight="true" outlineLevel="0" collapsed="false">
      <c r="B424" s="167"/>
      <c r="C424" s="168" t="n">
        <v>120</v>
      </c>
      <c r="D424" s="168" t="s">
        <v>135</v>
      </c>
      <c r="E424" s="169" t="s">
        <v>594</v>
      </c>
      <c r="F424" s="170" t="s">
        <v>595</v>
      </c>
      <c r="G424" s="170"/>
      <c r="H424" s="170"/>
      <c r="I424" s="170"/>
      <c r="J424" s="171" t="s">
        <v>138</v>
      </c>
      <c r="K424" s="172" t="n">
        <v>162.711</v>
      </c>
      <c r="L424" s="173"/>
      <c r="M424" s="173"/>
      <c r="N424" s="173" t="n">
        <f aca="false">ROUND(L424*K424,2)</f>
        <v>0</v>
      </c>
      <c r="O424" s="173"/>
      <c r="P424" s="173"/>
      <c r="Q424" s="173"/>
      <c r="R424" s="174"/>
      <c r="T424" s="175"/>
      <c r="U424" s="40" t="s">
        <v>33</v>
      </c>
      <c r="V424" s="176" t="n">
        <v>0.1</v>
      </c>
      <c r="W424" s="176" t="n">
        <f aca="false">V424*K424</f>
        <v>16.2711</v>
      </c>
      <c r="X424" s="176" t="n">
        <v>1E-005</v>
      </c>
      <c r="Y424" s="176" t="n">
        <f aca="false">X424*K424</f>
        <v>0.00162711</v>
      </c>
      <c r="Z424" s="176" t="n">
        <v>0</v>
      </c>
      <c r="AA424" s="177" t="n">
        <f aca="false">Z424*K424</f>
        <v>0</v>
      </c>
      <c r="AR424" s="10" t="s">
        <v>379</v>
      </c>
      <c r="AT424" s="10" t="s">
        <v>135</v>
      </c>
      <c r="AU424" s="10" t="s">
        <v>85</v>
      </c>
      <c r="AY424" s="10" t="s">
        <v>134</v>
      </c>
      <c r="BE424" s="178" t="n">
        <f aca="false">IF(U424="základní",N424,0)</f>
        <v>0</v>
      </c>
      <c r="BF424" s="178" t="n">
        <f aca="false">IF(U424="snížená",N424,0)</f>
        <v>0</v>
      </c>
      <c r="BG424" s="178" t="n">
        <f aca="false">IF(U424="zákl. přenesená",N424,0)</f>
        <v>0</v>
      </c>
      <c r="BH424" s="178" t="n">
        <f aca="false">IF(U424="sníž. přenesená",N424,0)</f>
        <v>0</v>
      </c>
      <c r="BI424" s="178" t="n">
        <f aca="false">IF(U424="nulová",N424,0)</f>
        <v>0</v>
      </c>
      <c r="BJ424" s="10" t="s">
        <v>74</v>
      </c>
      <c r="BK424" s="178" t="n">
        <f aca="false">ROUND(L424*K424,2)</f>
        <v>0</v>
      </c>
      <c r="BL424" s="10" t="s">
        <v>379</v>
      </c>
      <c r="BM424" s="10" t="s">
        <v>596</v>
      </c>
    </row>
    <row r="425" s="198" customFormat="true" ht="15.75" hidden="false" customHeight="true" outlineLevel="0" collapsed="false">
      <c r="B425" s="199"/>
      <c r="C425" s="200"/>
      <c r="D425" s="200"/>
      <c r="E425" s="201"/>
      <c r="F425" s="202" t="s">
        <v>413</v>
      </c>
      <c r="G425" s="202"/>
      <c r="H425" s="202"/>
      <c r="I425" s="202"/>
      <c r="J425" s="200"/>
      <c r="K425" s="201"/>
      <c r="L425" s="200"/>
      <c r="M425" s="200"/>
      <c r="N425" s="200"/>
      <c r="O425" s="200"/>
      <c r="P425" s="200"/>
      <c r="Q425" s="200"/>
      <c r="R425" s="203"/>
      <c r="T425" s="204"/>
      <c r="U425" s="200"/>
      <c r="V425" s="200"/>
      <c r="W425" s="200"/>
      <c r="X425" s="200"/>
      <c r="Y425" s="200"/>
      <c r="Z425" s="200"/>
      <c r="AA425" s="205"/>
      <c r="AT425" s="206" t="s">
        <v>147</v>
      </c>
      <c r="AU425" s="206" t="s">
        <v>85</v>
      </c>
      <c r="AV425" s="198" t="s">
        <v>74</v>
      </c>
      <c r="AW425" s="198" t="s">
        <v>26</v>
      </c>
      <c r="AX425" s="198" t="s">
        <v>68</v>
      </c>
      <c r="AY425" s="206" t="s">
        <v>134</v>
      </c>
    </row>
    <row r="426" s="188" customFormat="true" ht="15.75" hidden="false" customHeight="true" outlineLevel="0" collapsed="false">
      <c r="B426" s="189"/>
      <c r="C426" s="190"/>
      <c r="D426" s="190"/>
      <c r="E426" s="191"/>
      <c r="F426" s="207" t="s">
        <v>414</v>
      </c>
      <c r="G426" s="207"/>
      <c r="H426" s="207"/>
      <c r="I426" s="207"/>
      <c r="J426" s="190"/>
      <c r="K426" s="193" t="n">
        <v>123.39</v>
      </c>
      <c r="L426" s="190"/>
      <c r="M426" s="190"/>
      <c r="N426" s="190"/>
      <c r="O426" s="190"/>
      <c r="P426" s="190"/>
      <c r="Q426" s="190"/>
      <c r="R426" s="194"/>
      <c r="T426" s="195"/>
      <c r="U426" s="190"/>
      <c r="V426" s="190"/>
      <c r="W426" s="190"/>
      <c r="X426" s="190"/>
      <c r="Y426" s="190"/>
      <c r="Z426" s="190"/>
      <c r="AA426" s="196"/>
      <c r="AT426" s="197" t="s">
        <v>147</v>
      </c>
      <c r="AU426" s="197" t="s">
        <v>85</v>
      </c>
      <c r="AV426" s="188" t="s">
        <v>85</v>
      </c>
      <c r="AW426" s="188" t="s">
        <v>26</v>
      </c>
      <c r="AX426" s="188" t="s">
        <v>68</v>
      </c>
      <c r="AY426" s="197" t="s">
        <v>134</v>
      </c>
    </row>
    <row r="427" s="198" customFormat="true" ht="15.75" hidden="false" customHeight="true" outlineLevel="0" collapsed="false">
      <c r="B427" s="199"/>
      <c r="C427" s="200"/>
      <c r="D427" s="200"/>
      <c r="E427" s="201"/>
      <c r="F427" s="209" t="s">
        <v>415</v>
      </c>
      <c r="G427" s="209"/>
      <c r="H427" s="209"/>
      <c r="I427" s="209"/>
      <c r="J427" s="200"/>
      <c r="K427" s="201"/>
      <c r="L427" s="200"/>
      <c r="M427" s="200"/>
      <c r="N427" s="200"/>
      <c r="O427" s="200"/>
      <c r="P427" s="200"/>
      <c r="Q427" s="200"/>
      <c r="R427" s="203"/>
      <c r="T427" s="204"/>
      <c r="U427" s="200"/>
      <c r="V427" s="200"/>
      <c r="W427" s="200"/>
      <c r="X427" s="200"/>
      <c r="Y427" s="200"/>
      <c r="Z427" s="200"/>
      <c r="AA427" s="205"/>
      <c r="AT427" s="206" t="s">
        <v>147</v>
      </c>
      <c r="AU427" s="206" t="s">
        <v>85</v>
      </c>
      <c r="AV427" s="198" t="s">
        <v>74</v>
      </c>
      <c r="AW427" s="198" t="s">
        <v>26</v>
      </c>
      <c r="AX427" s="198" t="s">
        <v>68</v>
      </c>
      <c r="AY427" s="206" t="s">
        <v>134</v>
      </c>
    </row>
    <row r="428" s="188" customFormat="true" ht="15.75" hidden="false" customHeight="true" outlineLevel="0" collapsed="false">
      <c r="B428" s="189"/>
      <c r="C428" s="190"/>
      <c r="D428" s="190"/>
      <c r="E428" s="191"/>
      <c r="F428" s="207" t="s">
        <v>416</v>
      </c>
      <c r="G428" s="207"/>
      <c r="H428" s="207"/>
      <c r="I428" s="207"/>
      <c r="J428" s="190"/>
      <c r="K428" s="193" t="n">
        <v>39.321</v>
      </c>
      <c r="L428" s="190"/>
      <c r="M428" s="190"/>
      <c r="N428" s="190"/>
      <c r="O428" s="190"/>
      <c r="P428" s="190"/>
      <c r="Q428" s="190"/>
      <c r="R428" s="194"/>
      <c r="T428" s="195"/>
      <c r="U428" s="190"/>
      <c r="V428" s="190"/>
      <c r="W428" s="190"/>
      <c r="X428" s="190"/>
      <c r="Y428" s="190"/>
      <c r="Z428" s="190"/>
      <c r="AA428" s="196"/>
      <c r="AT428" s="197" t="s">
        <v>147</v>
      </c>
      <c r="AU428" s="197" t="s">
        <v>85</v>
      </c>
      <c r="AV428" s="188" t="s">
        <v>85</v>
      </c>
      <c r="AW428" s="188" t="s">
        <v>26</v>
      </c>
      <c r="AX428" s="188" t="s">
        <v>68</v>
      </c>
      <c r="AY428" s="197" t="s">
        <v>134</v>
      </c>
    </row>
    <row r="429" s="210" customFormat="true" ht="15.75" hidden="false" customHeight="true" outlineLevel="0" collapsed="false">
      <c r="B429" s="211"/>
      <c r="C429" s="212"/>
      <c r="D429" s="212"/>
      <c r="E429" s="213"/>
      <c r="F429" s="214" t="s">
        <v>209</v>
      </c>
      <c r="G429" s="214"/>
      <c r="H429" s="214"/>
      <c r="I429" s="214"/>
      <c r="J429" s="212"/>
      <c r="K429" s="215" t="n">
        <v>162.711</v>
      </c>
      <c r="L429" s="212"/>
      <c r="M429" s="212"/>
      <c r="N429" s="212"/>
      <c r="O429" s="212"/>
      <c r="P429" s="212"/>
      <c r="Q429" s="212"/>
      <c r="R429" s="216"/>
      <c r="T429" s="217"/>
      <c r="U429" s="212"/>
      <c r="V429" s="212"/>
      <c r="W429" s="212"/>
      <c r="X429" s="212"/>
      <c r="Y429" s="212"/>
      <c r="Z429" s="212"/>
      <c r="AA429" s="218"/>
      <c r="AT429" s="219" t="s">
        <v>147</v>
      </c>
      <c r="AU429" s="219" t="s">
        <v>85</v>
      </c>
      <c r="AV429" s="210" t="s">
        <v>139</v>
      </c>
      <c r="AW429" s="210" t="s">
        <v>26</v>
      </c>
      <c r="AX429" s="210" t="s">
        <v>74</v>
      </c>
      <c r="AY429" s="219" t="s">
        <v>134</v>
      </c>
    </row>
    <row r="430" s="28" customFormat="true" ht="24.75" hidden="false" customHeight="true" outlineLevel="0" collapsed="false">
      <c r="B430" s="167"/>
      <c r="C430" s="220" t="n">
        <v>121</v>
      </c>
      <c r="D430" s="220" t="s">
        <v>225</v>
      </c>
      <c r="E430" s="221" t="s">
        <v>597</v>
      </c>
      <c r="F430" s="222" t="s">
        <v>598</v>
      </c>
      <c r="G430" s="222"/>
      <c r="H430" s="222"/>
      <c r="I430" s="222"/>
      <c r="J430" s="223" t="s">
        <v>138</v>
      </c>
      <c r="K430" s="224" t="n">
        <v>195.252</v>
      </c>
      <c r="L430" s="225"/>
      <c r="M430" s="225"/>
      <c r="N430" s="225" t="n">
        <f aca="false">ROUND(L430*K430,2)</f>
        <v>0</v>
      </c>
      <c r="O430" s="225"/>
      <c r="P430" s="225"/>
      <c r="Q430" s="225"/>
      <c r="R430" s="174"/>
      <c r="T430" s="175"/>
      <c r="U430" s="40" t="s">
        <v>33</v>
      </c>
      <c r="V430" s="176" t="n">
        <v>0</v>
      </c>
      <c r="W430" s="176" t="n">
        <f aca="false">V430*K430</f>
        <v>0</v>
      </c>
      <c r="X430" s="176" t="n">
        <v>0.00014</v>
      </c>
      <c r="Y430" s="176" t="n">
        <f aca="false">X430*K430</f>
        <v>0.02733528</v>
      </c>
      <c r="Z430" s="176" t="n">
        <v>0</v>
      </c>
      <c r="AA430" s="177" t="n">
        <f aca="false">Z430*K430</f>
        <v>0</v>
      </c>
      <c r="AR430" s="10" t="s">
        <v>383</v>
      </c>
      <c r="AT430" s="10" t="s">
        <v>225</v>
      </c>
      <c r="AU430" s="10" t="s">
        <v>85</v>
      </c>
      <c r="AY430" s="10" t="s">
        <v>134</v>
      </c>
      <c r="BE430" s="178" t="n">
        <f aca="false">IF(U430="základní",N430,0)</f>
        <v>0</v>
      </c>
      <c r="BF430" s="178" t="n">
        <f aca="false">IF(U430="snížená",N430,0)</f>
        <v>0</v>
      </c>
      <c r="BG430" s="178" t="n">
        <f aca="false">IF(U430="zákl. přenesená",N430,0)</f>
        <v>0</v>
      </c>
      <c r="BH430" s="178" t="n">
        <f aca="false">IF(U430="sníž. přenesená",N430,0)</f>
        <v>0</v>
      </c>
      <c r="BI430" s="178" t="n">
        <f aca="false">IF(U430="nulová",N430,0)</f>
        <v>0</v>
      </c>
      <c r="BJ430" s="10" t="s">
        <v>74</v>
      </c>
      <c r="BK430" s="178" t="n">
        <f aca="false">ROUND(L430*K430,2)</f>
        <v>0</v>
      </c>
      <c r="BL430" s="10" t="s">
        <v>379</v>
      </c>
      <c r="BM430" s="10" t="s">
        <v>599</v>
      </c>
    </row>
    <row r="431" s="188" customFormat="true" ht="17.25" hidden="false" customHeight="true" outlineLevel="0" collapsed="false">
      <c r="B431" s="189"/>
      <c r="C431" s="190"/>
      <c r="D431" s="190"/>
      <c r="E431" s="191"/>
      <c r="F431" s="192" t="s">
        <v>420</v>
      </c>
      <c r="G431" s="192"/>
      <c r="H431" s="192"/>
      <c r="I431" s="192"/>
      <c r="J431" s="190"/>
      <c r="K431" s="193" t="n">
        <v>195.252</v>
      </c>
      <c r="L431" s="190"/>
      <c r="M431" s="190"/>
      <c r="N431" s="190"/>
      <c r="O431" s="190"/>
      <c r="P431" s="190"/>
      <c r="Q431" s="190"/>
      <c r="R431" s="194"/>
      <c r="T431" s="195"/>
      <c r="U431" s="190"/>
      <c r="V431" s="190"/>
      <c r="W431" s="190"/>
      <c r="X431" s="190"/>
      <c r="Y431" s="190"/>
      <c r="Z431" s="190"/>
      <c r="AA431" s="196"/>
      <c r="AT431" s="197" t="s">
        <v>147</v>
      </c>
      <c r="AU431" s="197" t="s">
        <v>85</v>
      </c>
      <c r="AV431" s="188" t="s">
        <v>85</v>
      </c>
      <c r="AW431" s="188" t="s">
        <v>26</v>
      </c>
      <c r="AX431" s="188" t="s">
        <v>74</v>
      </c>
      <c r="AY431" s="197" t="s">
        <v>134</v>
      </c>
    </row>
    <row r="432" s="28" customFormat="true" ht="31.5" hidden="false" customHeight="true" outlineLevel="0" collapsed="false">
      <c r="B432" s="167"/>
      <c r="C432" s="168" t="n">
        <v>122</v>
      </c>
      <c r="D432" s="168" t="s">
        <v>135</v>
      </c>
      <c r="E432" s="169" t="s">
        <v>600</v>
      </c>
      <c r="F432" s="170" t="s">
        <v>601</v>
      </c>
      <c r="G432" s="170"/>
      <c r="H432" s="170"/>
      <c r="I432" s="170"/>
      <c r="J432" s="171" t="s">
        <v>196</v>
      </c>
      <c r="K432" s="172" t="n">
        <v>12.688</v>
      </c>
      <c r="L432" s="173"/>
      <c r="M432" s="173"/>
      <c r="N432" s="173" t="n">
        <f aca="false">ROUND(L432*K432,2)</f>
        <v>0</v>
      </c>
      <c r="O432" s="173"/>
      <c r="P432" s="173"/>
      <c r="Q432" s="173"/>
      <c r="R432" s="174"/>
      <c r="T432" s="175"/>
      <c r="U432" s="40" t="s">
        <v>33</v>
      </c>
      <c r="V432" s="176" t="n">
        <v>2.329</v>
      </c>
      <c r="W432" s="176" t="n">
        <f aca="false">V432*K432</f>
        <v>29.550352</v>
      </c>
      <c r="X432" s="176" t="n">
        <v>0</v>
      </c>
      <c r="Y432" s="176" t="n">
        <f aca="false">X432*K432</f>
        <v>0</v>
      </c>
      <c r="Z432" s="176" t="n">
        <v>0</v>
      </c>
      <c r="AA432" s="177" t="n">
        <f aca="false">Z432*K432</f>
        <v>0</v>
      </c>
      <c r="AR432" s="10" t="s">
        <v>379</v>
      </c>
      <c r="AT432" s="10" t="s">
        <v>135</v>
      </c>
      <c r="AU432" s="10" t="s">
        <v>85</v>
      </c>
      <c r="AY432" s="10" t="s">
        <v>134</v>
      </c>
      <c r="BE432" s="178" t="n">
        <f aca="false">IF(U432="základní",N432,0)</f>
        <v>0</v>
      </c>
      <c r="BF432" s="178" t="n">
        <f aca="false">IF(U432="snížená",N432,0)</f>
        <v>0</v>
      </c>
      <c r="BG432" s="178" t="n">
        <f aca="false">IF(U432="zákl. přenesená",N432,0)</f>
        <v>0</v>
      </c>
      <c r="BH432" s="178" t="n">
        <f aca="false">IF(U432="sníž. přenesená",N432,0)</f>
        <v>0</v>
      </c>
      <c r="BI432" s="178" t="n">
        <f aca="false">IF(U432="nulová",N432,0)</f>
        <v>0</v>
      </c>
      <c r="BJ432" s="10" t="s">
        <v>74</v>
      </c>
      <c r="BK432" s="178" t="n">
        <f aca="false">ROUND(L432*K432,2)</f>
        <v>0</v>
      </c>
      <c r="BL432" s="10" t="s">
        <v>379</v>
      </c>
      <c r="BM432" s="10" t="s">
        <v>602</v>
      </c>
    </row>
    <row r="433" s="153" customFormat="true" ht="21" hidden="false" customHeight="true" outlineLevel="0" collapsed="false">
      <c r="B433" s="154"/>
      <c r="C433" s="155"/>
      <c r="D433" s="165" t="s">
        <v>113</v>
      </c>
      <c r="E433" s="165"/>
      <c r="F433" s="165"/>
      <c r="G433" s="165"/>
      <c r="H433" s="165"/>
      <c r="I433" s="165"/>
      <c r="J433" s="165"/>
      <c r="K433" s="165"/>
      <c r="L433" s="165"/>
      <c r="M433" s="165"/>
      <c r="N433" s="187" t="n">
        <f aca="false">SUM(N434:Q478)</f>
        <v>0</v>
      </c>
      <c r="O433" s="187"/>
      <c r="P433" s="187"/>
      <c r="Q433" s="187"/>
      <c r="R433" s="158"/>
      <c r="T433" s="159"/>
      <c r="U433" s="155"/>
      <c r="V433" s="155"/>
      <c r="W433" s="160" t="n">
        <f aca="false">SUM(W434:W478)</f>
        <v>23.343</v>
      </c>
      <c r="X433" s="155"/>
      <c r="Y433" s="160" t="n">
        <f aca="false">SUM(Y434:Y478)</f>
        <v>0.25354</v>
      </c>
      <c r="Z433" s="155"/>
      <c r="AA433" s="161" t="n">
        <f aca="false">SUM(AA434:AA478)</f>
        <v>0</v>
      </c>
      <c r="AR433" s="162" t="s">
        <v>85</v>
      </c>
      <c r="AT433" s="163" t="s">
        <v>67</v>
      </c>
      <c r="AU433" s="163" t="s">
        <v>74</v>
      </c>
      <c r="AY433" s="162" t="s">
        <v>134</v>
      </c>
      <c r="BK433" s="164" t="n">
        <f aca="false">SUM(BK434:BK478)</f>
        <v>0</v>
      </c>
    </row>
    <row r="434" s="28" customFormat="true" ht="31.5" hidden="false" customHeight="true" outlineLevel="0" collapsed="false">
      <c r="B434" s="167"/>
      <c r="C434" s="168" t="n">
        <v>123</v>
      </c>
      <c r="D434" s="168" t="s">
        <v>135</v>
      </c>
      <c r="E434" s="208" t="s">
        <v>603</v>
      </c>
      <c r="F434" s="170" t="s">
        <v>604</v>
      </c>
      <c r="G434" s="170"/>
      <c r="H434" s="170"/>
      <c r="I434" s="170"/>
      <c r="J434" s="171" t="s">
        <v>274</v>
      </c>
      <c r="K434" s="172" t="n">
        <v>1</v>
      </c>
      <c r="L434" s="173"/>
      <c r="M434" s="173"/>
      <c r="N434" s="173" t="n">
        <f aca="false">ROUND(L434*K434,2)</f>
        <v>0</v>
      </c>
      <c r="O434" s="173"/>
      <c r="P434" s="173"/>
      <c r="Q434" s="173"/>
      <c r="R434" s="174"/>
      <c r="T434" s="175"/>
      <c r="U434" s="40" t="s">
        <v>33</v>
      </c>
      <c r="V434" s="176" t="n">
        <v>1.464</v>
      </c>
      <c r="W434" s="176" t="n">
        <f aca="false">V434*K434</f>
        <v>1.464</v>
      </c>
      <c r="X434" s="176" t="n">
        <v>0.07486</v>
      </c>
      <c r="Y434" s="176" t="n">
        <f aca="false">X434*K434</f>
        <v>0.07486</v>
      </c>
      <c r="Z434" s="176" t="n">
        <v>0</v>
      </c>
      <c r="AA434" s="177" t="n">
        <f aca="false">Z434*K434</f>
        <v>0</v>
      </c>
      <c r="AR434" s="10" t="s">
        <v>139</v>
      </c>
      <c r="AT434" s="10" t="s">
        <v>135</v>
      </c>
      <c r="AU434" s="10" t="s">
        <v>85</v>
      </c>
      <c r="AY434" s="10" t="s">
        <v>134</v>
      </c>
      <c r="BE434" s="178" t="n">
        <f aca="false">IF(U434="základní",N434,0)</f>
        <v>0</v>
      </c>
      <c r="BF434" s="178" t="n">
        <f aca="false">IF(U434="snížená",N434,0)</f>
        <v>0</v>
      </c>
      <c r="BG434" s="178" t="n">
        <f aca="false">IF(U434="zákl. přenesená",N434,0)</f>
        <v>0</v>
      </c>
      <c r="BH434" s="178" t="n">
        <f aca="false">IF(U434="sníž. přenesená",N434,0)</f>
        <v>0</v>
      </c>
      <c r="BI434" s="178" t="n">
        <f aca="false">IF(U434="nulová",N434,0)</f>
        <v>0</v>
      </c>
      <c r="BJ434" s="10" t="s">
        <v>74</v>
      </c>
      <c r="BK434" s="178" t="n">
        <f aca="false">ROUND(L434*K434,2)</f>
        <v>0</v>
      </c>
      <c r="BL434" s="10" t="s">
        <v>139</v>
      </c>
      <c r="BM434" s="10" t="s">
        <v>605</v>
      </c>
    </row>
    <row r="435" s="198" customFormat="true" ht="17.25" hidden="false" customHeight="true" outlineLevel="0" collapsed="false">
      <c r="B435" s="199"/>
      <c r="C435" s="200"/>
      <c r="D435" s="200"/>
      <c r="E435" s="201"/>
      <c r="F435" s="202" t="s">
        <v>606</v>
      </c>
      <c r="G435" s="202"/>
      <c r="H435" s="202"/>
      <c r="I435" s="202"/>
      <c r="J435" s="200"/>
      <c r="K435" s="201"/>
      <c r="L435" s="200"/>
      <c r="M435" s="200"/>
      <c r="N435" s="200"/>
      <c r="O435" s="200"/>
      <c r="P435" s="200"/>
      <c r="Q435" s="200"/>
      <c r="R435" s="203"/>
      <c r="T435" s="204"/>
      <c r="U435" s="200"/>
      <c r="V435" s="200"/>
      <c r="W435" s="200"/>
      <c r="X435" s="200"/>
      <c r="Y435" s="200"/>
      <c r="Z435" s="200"/>
      <c r="AA435" s="205"/>
      <c r="AT435" s="206" t="s">
        <v>147</v>
      </c>
      <c r="AU435" s="206" t="s">
        <v>85</v>
      </c>
      <c r="AV435" s="198" t="s">
        <v>74</v>
      </c>
      <c r="AW435" s="198" t="s">
        <v>26</v>
      </c>
      <c r="AX435" s="198" t="s">
        <v>68</v>
      </c>
      <c r="AY435" s="206" t="s">
        <v>134</v>
      </c>
    </row>
    <row r="436" s="188" customFormat="true" ht="15" hidden="false" customHeight="true" outlineLevel="0" collapsed="false">
      <c r="B436" s="189"/>
      <c r="C436" s="190"/>
      <c r="D436" s="190"/>
      <c r="E436" s="191"/>
      <c r="F436" s="207" t="n">
        <v>1</v>
      </c>
      <c r="G436" s="207"/>
      <c r="H436" s="207"/>
      <c r="I436" s="207"/>
      <c r="J436" s="190"/>
      <c r="K436" s="193" t="n">
        <v>1</v>
      </c>
      <c r="L436" s="190"/>
      <c r="M436" s="190"/>
      <c r="N436" s="190"/>
      <c r="O436" s="190"/>
      <c r="P436" s="190"/>
      <c r="Q436" s="190"/>
      <c r="R436" s="194"/>
      <c r="T436" s="195"/>
      <c r="U436" s="190"/>
      <c r="V436" s="190"/>
      <c r="W436" s="190"/>
      <c r="X436" s="190"/>
      <c r="Y436" s="190"/>
      <c r="Z436" s="190"/>
      <c r="AA436" s="196"/>
      <c r="AT436" s="197" t="s">
        <v>147</v>
      </c>
      <c r="AU436" s="197" t="s">
        <v>85</v>
      </c>
      <c r="AV436" s="188" t="s">
        <v>85</v>
      </c>
      <c r="AW436" s="188" t="s">
        <v>26</v>
      </c>
      <c r="AX436" s="188" t="s">
        <v>74</v>
      </c>
      <c r="AY436" s="197" t="s">
        <v>134</v>
      </c>
    </row>
    <row r="437" s="28" customFormat="true" ht="17.25" hidden="false" customHeight="true" outlineLevel="0" collapsed="false">
      <c r="B437" s="167"/>
      <c r="C437" s="220" t="n">
        <v>124</v>
      </c>
      <c r="D437" s="220" t="s">
        <v>225</v>
      </c>
      <c r="E437" s="221" t="s">
        <v>607</v>
      </c>
      <c r="F437" s="222" t="s">
        <v>608</v>
      </c>
      <c r="G437" s="222"/>
      <c r="H437" s="222"/>
      <c r="I437" s="222"/>
      <c r="J437" s="223" t="s">
        <v>274</v>
      </c>
      <c r="K437" s="224" t="n">
        <v>1</v>
      </c>
      <c r="L437" s="225"/>
      <c r="M437" s="225"/>
      <c r="N437" s="225" t="n">
        <f aca="false">ROUND(L437*K437,2)</f>
        <v>0</v>
      </c>
      <c r="O437" s="225"/>
      <c r="P437" s="225"/>
      <c r="Q437" s="225"/>
      <c r="R437" s="174"/>
      <c r="T437" s="175"/>
      <c r="U437" s="40" t="s">
        <v>33</v>
      </c>
      <c r="V437" s="176" t="n">
        <v>0</v>
      </c>
      <c r="W437" s="176" t="n">
        <f aca="false">V437*K437</f>
        <v>0</v>
      </c>
      <c r="X437" s="176" t="n">
        <v>0.0125</v>
      </c>
      <c r="Y437" s="176" t="n">
        <f aca="false">X437*K437</f>
        <v>0.0125</v>
      </c>
      <c r="Z437" s="176" t="n">
        <v>0</v>
      </c>
      <c r="AA437" s="177" t="n">
        <f aca="false">Z437*K437</f>
        <v>0</v>
      </c>
      <c r="AR437" s="10" t="s">
        <v>383</v>
      </c>
      <c r="AT437" s="10" t="s">
        <v>225</v>
      </c>
      <c r="AU437" s="10" t="s">
        <v>85</v>
      </c>
      <c r="AY437" s="10" t="s">
        <v>134</v>
      </c>
      <c r="BE437" s="178" t="n">
        <f aca="false">IF(U437="základní",N437,0)</f>
        <v>0</v>
      </c>
      <c r="BF437" s="178" t="n">
        <f aca="false">IF(U437="snížená",N437,0)</f>
        <v>0</v>
      </c>
      <c r="BG437" s="178" t="n">
        <f aca="false">IF(U437="zákl. přenesená",N437,0)</f>
        <v>0</v>
      </c>
      <c r="BH437" s="178" t="n">
        <f aca="false">IF(U437="sníž. přenesená",N437,0)</f>
        <v>0</v>
      </c>
      <c r="BI437" s="178" t="n">
        <f aca="false">IF(U437="nulová",N437,0)</f>
        <v>0</v>
      </c>
      <c r="BJ437" s="10" t="s">
        <v>74</v>
      </c>
      <c r="BK437" s="178" t="n">
        <f aca="false">ROUND(L437*K437,2)</f>
        <v>0</v>
      </c>
      <c r="BL437" s="10" t="s">
        <v>379</v>
      </c>
      <c r="BM437" s="10" t="s">
        <v>609</v>
      </c>
    </row>
    <row r="438" customFormat="false" ht="15.75" hidden="false" customHeight="true" outlineLevel="0" collapsed="false">
      <c r="A438" s="28"/>
      <c r="B438" s="167"/>
      <c r="C438" s="220" t="n">
        <v>125</v>
      </c>
      <c r="D438" s="220" t="s">
        <v>225</v>
      </c>
      <c r="E438" s="226" t="s">
        <v>610</v>
      </c>
      <c r="F438" s="222" t="s">
        <v>611</v>
      </c>
      <c r="G438" s="222"/>
      <c r="H438" s="222"/>
      <c r="I438" s="222"/>
      <c r="J438" s="223" t="s">
        <v>274</v>
      </c>
      <c r="K438" s="224" t="n">
        <v>0</v>
      </c>
      <c r="L438" s="225"/>
      <c r="M438" s="225"/>
      <c r="N438" s="225" t="n">
        <f aca="false">ROUND(L438*K438,2)</f>
        <v>0</v>
      </c>
      <c r="O438" s="225"/>
      <c r="P438" s="225"/>
      <c r="Q438" s="225"/>
      <c r="R438" s="174"/>
      <c r="T438" s="175"/>
      <c r="U438" s="40" t="s">
        <v>33</v>
      </c>
      <c r="V438" s="176" t="n">
        <v>0</v>
      </c>
      <c r="W438" s="176" t="n">
        <f aca="false">V438*K438</f>
        <v>0</v>
      </c>
      <c r="X438" s="176" t="n">
        <v>0.01</v>
      </c>
      <c r="Y438" s="176" t="n">
        <f aca="false">X438*K438</f>
        <v>0</v>
      </c>
      <c r="Z438" s="176" t="n">
        <v>0</v>
      </c>
      <c r="AA438" s="177" t="n">
        <f aca="false">Z438*K438</f>
        <v>0</v>
      </c>
      <c r="AR438" s="10" t="s">
        <v>383</v>
      </c>
      <c r="AT438" s="10" t="s">
        <v>225</v>
      </c>
      <c r="AU438" s="10" t="s">
        <v>85</v>
      </c>
      <c r="AY438" s="10" t="s">
        <v>134</v>
      </c>
      <c r="BE438" s="178" t="n">
        <f aca="false">IF(U438="základní",N438,0)</f>
        <v>0</v>
      </c>
      <c r="BF438" s="178" t="n">
        <f aca="false">IF(U438="snížená",N438,0)</f>
        <v>0</v>
      </c>
      <c r="BG438" s="178" t="n">
        <f aca="false">IF(U438="zákl. přenesená",N438,0)</f>
        <v>0</v>
      </c>
      <c r="BH438" s="178" t="n">
        <f aca="false">IF(U438="sníž. přenesená",N438,0)</f>
        <v>0</v>
      </c>
      <c r="BI438" s="178" t="n">
        <f aca="false">IF(U438="nulová",N438,0)</f>
        <v>0</v>
      </c>
      <c r="BJ438" s="10" t="s">
        <v>74</v>
      </c>
      <c r="BK438" s="178" t="n">
        <f aca="false">ROUND(L438*K438,2)</f>
        <v>0</v>
      </c>
      <c r="BL438" s="10" t="s">
        <v>379</v>
      </c>
      <c r="BM438" s="10" t="s">
        <v>612</v>
      </c>
    </row>
    <row r="439" customFormat="false" ht="31.5" hidden="false" customHeight="true" outlineLevel="0" collapsed="false">
      <c r="A439" s="28"/>
      <c r="B439" s="167"/>
      <c r="C439" s="168" t="n">
        <v>126</v>
      </c>
      <c r="D439" s="168" t="s">
        <v>135</v>
      </c>
      <c r="E439" s="169" t="s">
        <v>613</v>
      </c>
      <c r="F439" s="170" t="s">
        <v>614</v>
      </c>
      <c r="G439" s="170"/>
      <c r="H439" s="170"/>
      <c r="I439" s="170"/>
      <c r="J439" s="171" t="s">
        <v>274</v>
      </c>
      <c r="K439" s="172" t="n">
        <v>5</v>
      </c>
      <c r="L439" s="173"/>
      <c r="M439" s="173"/>
      <c r="N439" s="173" t="n">
        <f aca="false">ROUND(L439*K439,2)</f>
        <v>0</v>
      </c>
      <c r="O439" s="173"/>
      <c r="P439" s="173"/>
      <c r="Q439" s="173"/>
      <c r="R439" s="174"/>
      <c r="T439" s="175"/>
      <c r="U439" s="40" t="s">
        <v>33</v>
      </c>
      <c r="V439" s="176" t="n">
        <v>0</v>
      </c>
      <c r="W439" s="176" t="n">
        <f aca="false">V439*K439</f>
        <v>0</v>
      </c>
      <c r="X439" s="176" t="n">
        <v>0</v>
      </c>
      <c r="Y439" s="176" t="n">
        <f aca="false">X439*K439</f>
        <v>0</v>
      </c>
      <c r="Z439" s="176" t="n">
        <v>0</v>
      </c>
      <c r="AA439" s="177" t="n">
        <f aca="false">Z439*K439</f>
        <v>0</v>
      </c>
      <c r="AR439" s="10" t="s">
        <v>379</v>
      </c>
      <c r="AT439" s="10" t="s">
        <v>135</v>
      </c>
      <c r="AU439" s="10" t="s">
        <v>85</v>
      </c>
      <c r="AY439" s="10" t="s">
        <v>134</v>
      </c>
      <c r="BE439" s="178" t="n">
        <f aca="false">IF(U439="základní",N439,0)</f>
        <v>0</v>
      </c>
      <c r="BF439" s="178" t="n">
        <f aca="false">IF(U439="snížená",N439,0)</f>
        <v>0</v>
      </c>
      <c r="BG439" s="178" t="n">
        <f aca="false">IF(U439="zákl. přenesená",N439,0)</f>
        <v>0</v>
      </c>
      <c r="BH439" s="178" t="n">
        <f aca="false">IF(U439="sníž. přenesená",N439,0)</f>
        <v>0</v>
      </c>
      <c r="BI439" s="178" t="n">
        <f aca="false">IF(U439="nulová",N439,0)</f>
        <v>0</v>
      </c>
      <c r="BJ439" s="10" t="s">
        <v>74</v>
      </c>
      <c r="BK439" s="178" t="n">
        <f aca="false">ROUND(L439*K439,2)</f>
        <v>0</v>
      </c>
      <c r="BL439" s="10" t="s">
        <v>379</v>
      </c>
      <c r="BM439" s="10" t="s">
        <v>615</v>
      </c>
    </row>
    <row r="440" s="198" customFormat="true" ht="16.5" hidden="false" customHeight="true" outlineLevel="0" collapsed="false">
      <c r="B440" s="199"/>
      <c r="C440" s="200"/>
      <c r="D440" s="200"/>
      <c r="E440" s="201"/>
      <c r="F440" s="202" t="s">
        <v>616</v>
      </c>
      <c r="G440" s="202"/>
      <c r="H440" s="202"/>
      <c r="I440" s="202"/>
      <c r="J440" s="200"/>
      <c r="K440" s="201"/>
      <c r="L440" s="200"/>
      <c r="M440" s="200"/>
      <c r="N440" s="200"/>
      <c r="O440" s="200"/>
      <c r="P440" s="200"/>
      <c r="Q440" s="200"/>
      <c r="R440" s="203"/>
      <c r="T440" s="204"/>
      <c r="U440" s="200"/>
      <c r="V440" s="200"/>
      <c r="W440" s="200"/>
      <c r="X440" s="200"/>
      <c r="Y440" s="200"/>
      <c r="Z440" s="200"/>
      <c r="AA440" s="205"/>
      <c r="AT440" s="206" t="s">
        <v>147</v>
      </c>
      <c r="AU440" s="206" t="s">
        <v>85</v>
      </c>
      <c r="AV440" s="198" t="s">
        <v>74</v>
      </c>
      <c r="AW440" s="198" t="s">
        <v>26</v>
      </c>
      <c r="AX440" s="198" t="s">
        <v>68</v>
      </c>
      <c r="AY440" s="206" t="s">
        <v>134</v>
      </c>
    </row>
    <row r="441" s="188" customFormat="true" ht="14.25" hidden="false" customHeight="true" outlineLevel="0" collapsed="false">
      <c r="B441" s="189"/>
      <c r="C441" s="190"/>
      <c r="D441" s="190"/>
      <c r="E441" s="191"/>
      <c r="F441" s="207" t="s">
        <v>617</v>
      </c>
      <c r="G441" s="207"/>
      <c r="H441" s="207"/>
      <c r="I441" s="207"/>
      <c r="J441" s="190"/>
      <c r="K441" s="193" t="n">
        <v>5</v>
      </c>
      <c r="L441" s="190"/>
      <c r="M441" s="190"/>
      <c r="N441" s="190"/>
      <c r="O441" s="190"/>
      <c r="P441" s="190"/>
      <c r="Q441" s="190"/>
      <c r="R441" s="194"/>
      <c r="T441" s="195"/>
      <c r="U441" s="190"/>
      <c r="V441" s="190"/>
      <c r="W441" s="190"/>
      <c r="X441" s="190"/>
      <c r="Y441" s="190"/>
      <c r="Z441" s="190"/>
      <c r="AA441" s="196"/>
      <c r="AT441" s="197" t="s">
        <v>147</v>
      </c>
      <c r="AU441" s="197" t="s">
        <v>85</v>
      </c>
      <c r="AV441" s="188" t="s">
        <v>85</v>
      </c>
      <c r="AW441" s="188" t="s">
        <v>26</v>
      </c>
      <c r="AX441" s="188" t="s">
        <v>74</v>
      </c>
      <c r="AY441" s="197" t="s">
        <v>134</v>
      </c>
    </row>
    <row r="442" s="28" customFormat="true" ht="31.5" hidden="false" customHeight="true" outlineLevel="0" collapsed="false">
      <c r="B442" s="167"/>
      <c r="C442" s="168" t="n">
        <v>127</v>
      </c>
      <c r="D442" s="168" t="s">
        <v>135</v>
      </c>
      <c r="E442" s="169" t="s">
        <v>618</v>
      </c>
      <c r="F442" s="170" t="s">
        <v>619</v>
      </c>
      <c r="G442" s="170"/>
      <c r="H442" s="170"/>
      <c r="I442" s="170"/>
      <c r="J442" s="171" t="s">
        <v>274</v>
      </c>
      <c r="K442" s="172" t="n">
        <v>6</v>
      </c>
      <c r="L442" s="173"/>
      <c r="M442" s="173"/>
      <c r="N442" s="173" t="n">
        <f aca="false">ROUND(L442*K442,2)</f>
        <v>0</v>
      </c>
      <c r="O442" s="173"/>
      <c r="P442" s="173"/>
      <c r="Q442" s="173"/>
      <c r="R442" s="174"/>
      <c r="T442" s="175"/>
      <c r="U442" s="40" t="s">
        <v>33</v>
      </c>
      <c r="V442" s="176" t="n">
        <v>1.759</v>
      </c>
      <c r="W442" s="176" t="n">
        <f aca="false">V442*K442</f>
        <v>10.554</v>
      </c>
      <c r="X442" s="176" t="n">
        <v>0.00025</v>
      </c>
      <c r="Y442" s="176" t="n">
        <f aca="false">X442*K442</f>
        <v>0.0015</v>
      </c>
      <c r="Z442" s="176" t="n">
        <v>0</v>
      </c>
      <c r="AA442" s="177" t="n">
        <f aca="false">Z442*K442</f>
        <v>0</v>
      </c>
      <c r="AR442" s="10" t="s">
        <v>379</v>
      </c>
      <c r="AT442" s="10" t="s">
        <v>135</v>
      </c>
      <c r="AU442" s="10" t="s">
        <v>85</v>
      </c>
      <c r="AY442" s="10" t="s">
        <v>134</v>
      </c>
      <c r="BE442" s="178" t="n">
        <f aca="false">IF(U442="základní",N442,0)</f>
        <v>0</v>
      </c>
      <c r="BF442" s="178" t="n">
        <f aca="false">IF(U442="snížená",N442,0)</f>
        <v>0</v>
      </c>
      <c r="BG442" s="178" t="n">
        <f aca="false">IF(U442="zákl. přenesená",N442,0)</f>
        <v>0</v>
      </c>
      <c r="BH442" s="178" t="n">
        <f aca="false">IF(U442="sníž. přenesená",N442,0)</f>
        <v>0</v>
      </c>
      <c r="BI442" s="178" t="n">
        <f aca="false">IF(U442="nulová",N442,0)</f>
        <v>0</v>
      </c>
      <c r="BJ442" s="10" t="s">
        <v>74</v>
      </c>
      <c r="BK442" s="178" t="n">
        <f aca="false">ROUND(L442*K442,2)</f>
        <v>0</v>
      </c>
      <c r="BL442" s="10" t="s">
        <v>379</v>
      </c>
      <c r="BM442" s="10" t="s">
        <v>620</v>
      </c>
    </row>
    <row r="443" s="198" customFormat="true" ht="22.5" hidden="false" customHeight="true" outlineLevel="0" collapsed="false">
      <c r="B443" s="199"/>
      <c r="C443" s="200"/>
      <c r="D443" s="200"/>
      <c r="E443" s="201"/>
      <c r="F443" s="202" t="s">
        <v>621</v>
      </c>
      <c r="G443" s="202"/>
      <c r="H443" s="202"/>
      <c r="I443" s="202"/>
      <c r="J443" s="200"/>
      <c r="K443" s="201"/>
      <c r="L443" s="200"/>
      <c r="M443" s="200"/>
      <c r="N443" s="200"/>
      <c r="O443" s="200"/>
      <c r="P443" s="200"/>
      <c r="Q443" s="200"/>
      <c r="R443" s="203"/>
      <c r="T443" s="204"/>
      <c r="U443" s="200"/>
      <c r="V443" s="200"/>
      <c r="W443" s="200"/>
      <c r="X443" s="200"/>
      <c r="Y443" s="200"/>
      <c r="Z443" s="200"/>
      <c r="AA443" s="205"/>
      <c r="AT443" s="206" t="s">
        <v>147</v>
      </c>
      <c r="AU443" s="206" t="s">
        <v>85</v>
      </c>
      <c r="AV443" s="198" t="s">
        <v>74</v>
      </c>
      <c r="AW443" s="198" t="s">
        <v>26</v>
      </c>
      <c r="AX443" s="198" t="s">
        <v>68</v>
      </c>
      <c r="AY443" s="206" t="s">
        <v>134</v>
      </c>
    </row>
    <row r="444" s="188" customFormat="true" ht="15.75" hidden="false" customHeight="true" outlineLevel="0" collapsed="false">
      <c r="B444" s="189"/>
      <c r="C444" s="190"/>
      <c r="D444" s="190"/>
      <c r="E444" s="191"/>
      <c r="F444" s="207" t="s">
        <v>622</v>
      </c>
      <c r="G444" s="207"/>
      <c r="H444" s="207"/>
      <c r="I444" s="207"/>
      <c r="J444" s="190"/>
      <c r="K444" s="193" t="n">
        <v>6</v>
      </c>
      <c r="L444" s="190"/>
      <c r="M444" s="190"/>
      <c r="N444" s="190"/>
      <c r="O444" s="190"/>
      <c r="P444" s="190"/>
      <c r="Q444" s="190"/>
      <c r="R444" s="194"/>
      <c r="T444" s="195"/>
      <c r="U444" s="190"/>
      <c r="V444" s="190"/>
      <c r="W444" s="190"/>
      <c r="X444" s="190"/>
      <c r="Y444" s="190"/>
      <c r="Z444" s="190"/>
      <c r="AA444" s="196"/>
      <c r="AT444" s="197" t="s">
        <v>147</v>
      </c>
      <c r="AU444" s="197" t="s">
        <v>85</v>
      </c>
      <c r="AV444" s="188" t="s">
        <v>85</v>
      </c>
      <c r="AW444" s="188" t="s">
        <v>26</v>
      </c>
      <c r="AX444" s="188" t="s">
        <v>74</v>
      </c>
      <c r="AY444" s="197" t="s">
        <v>134</v>
      </c>
    </row>
    <row r="445" s="28" customFormat="true" ht="16.5" hidden="false" customHeight="true" outlineLevel="0" collapsed="false">
      <c r="B445" s="167"/>
      <c r="C445" s="220" t="n">
        <v>128</v>
      </c>
      <c r="D445" s="220" t="s">
        <v>225</v>
      </c>
      <c r="E445" s="221" t="s">
        <v>623</v>
      </c>
      <c r="F445" s="222" t="s">
        <v>624</v>
      </c>
      <c r="G445" s="222"/>
      <c r="H445" s="222"/>
      <c r="I445" s="222"/>
      <c r="J445" s="223" t="s">
        <v>274</v>
      </c>
      <c r="K445" s="224" t="n">
        <v>4</v>
      </c>
      <c r="L445" s="225"/>
      <c r="M445" s="225"/>
      <c r="N445" s="225" t="n">
        <f aca="false">ROUND(L445*K445,2)</f>
        <v>0</v>
      </c>
      <c r="O445" s="225"/>
      <c r="P445" s="225"/>
      <c r="Q445" s="225"/>
      <c r="R445" s="174"/>
      <c r="T445" s="175"/>
      <c r="U445" s="40" t="s">
        <v>33</v>
      </c>
      <c r="V445" s="176" t="n">
        <v>0</v>
      </c>
      <c r="W445" s="176" t="n">
        <f aca="false">V445*K445</f>
        <v>0</v>
      </c>
      <c r="X445" s="176" t="n">
        <v>0.012</v>
      </c>
      <c r="Y445" s="176" t="n">
        <f aca="false">X445*K445</f>
        <v>0.048</v>
      </c>
      <c r="Z445" s="176" t="n">
        <v>0</v>
      </c>
      <c r="AA445" s="177" t="n">
        <f aca="false">Z445*K445</f>
        <v>0</v>
      </c>
      <c r="AR445" s="10" t="s">
        <v>383</v>
      </c>
      <c r="AT445" s="10" t="s">
        <v>225</v>
      </c>
      <c r="AU445" s="10" t="s">
        <v>85</v>
      </c>
      <c r="AY445" s="10" t="s">
        <v>134</v>
      </c>
      <c r="BE445" s="178" t="n">
        <f aca="false">IF(U445="základní",N445,0)</f>
        <v>0</v>
      </c>
      <c r="BF445" s="178" t="n">
        <f aca="false">IF(U445="snížená",N445,0)</f>
        <v>0</v>
      </c>
      <c r="BG445" s="178" t="n">
        <f aca="false">IF(U445="zákl. přenesená",N445,0)</f>
        <v>0</v>
      </c>
      <c r="BH445" s="178" t="n">
        <f aca="false">IF(U445="sníž. přenesená",N445,0)</f>
        <v>0</v>
      </c>
      <c r="BI445" s="178" t="n">
        <f aca="false">IF(U445="nulová",N445,0)</f>
        <v>0</v>
      </c>
      <c r="BJ445" s="10" t="s">
        <v>74</v>
      </c>
      <c r="BK445" s="178" t="n">
        <f aca="false">ROUND(L445*K445,2)</f>
        <v>0</v>
      </c>
      <c r="BL445" s="10" t="s">
        <v>379</v>
      </c>
      <c r="BM445" s="10" t="s">
        <v>625</v>
      </c>
    </row>
    <row r="446" s="198" customFormat="true" ht="17.25" hidden="false" customHeight="true" outlineLevel="0" collapsed="false">
      <c r="B446" s="199"/>
      <c r="C446" s="200"/>
      <c r="D446" s="200"/>
      <c r="E446" s="201"/>
      <c r="F446" s="202" t="s">
        <v>626</v>
      </c>
      <c r="G446" s="202"/>
      <c r="H446" s="202"/>
      <c r="I446" s="202"/>
      <c r="J446" s="200"/>
      <c r="K446" s="201"/>
      <c r="L446" s="200"/>
      <c r="M446" s="200"/>
      <c r="N446" s="200"/>
      <c r="O446" s="200"/>
      <c r="P446" s="200"/>
      <c r="Q446" s="200"/>
      <c r="R446" s="203"/>
      <c r="T446" s="204"/>
      <c r="U446" s="200"/>
      <c r="V446" s="200"/>
      <c r="W446" s="200"/>
      <c r="X446" s="200"/>
      <c r="Y446" s="200"/>
      <c r="Z446" s="200"/>
      <c r="AA446" s="205"/>
      <c r="AT446" s="206" t="s">
        <v>147</v>
      </c>
      <c r="AU446" s="206" t="s">
        <v>85</v>
      </c>
      <c r="AV446" s="198" t="s">
        <v>74</v>
      </c>
      <c r="AW446" s="198" t="s">
        <v>26</v>
      </c>
      <c r="AX446" s="198" t="s">
        <v>68</v>
      </c>
      <c r="AY446" s="206" t="s">
        <v>134</v>
      </c>
    </row>
    <row r="447" s="188" customFormat="true" ht="13.5" hidden="false" customHeight="true" outlineLevel="0" collapsed="false">
      <c r="B447" s="189"/>
      <c r="C447" s="190"/>
      <c r="D447" s="190"/>
      <c r="E447" s="191"/>
      <c r="F447" s="207" t="s">
        <v>139</v>
      </c>
      <c r="G447" s="207"/>
      <c r="H447" s="207"/>
      <c r="I447" s="207"/>
      <c r="J447" s="190"/>
      <c r="K447" s="193" t="n">
        <v>4</v>
      </c>
      <c r="L447" s="190"/>
      <c r="M447" s="190"/>
      <c r="N447" s="190"/>
      <c r="O447" s="190"/>
      <c r="P447" s="190"/>
      <c r="Q447" s="190"/>
      <c r="R447" s="194"/>
      <c r="T447" s="195"/>
      <c r="U447" s="190"/>
      <c r="V447" s="190"/>
      <c r="W447" s="190"/>
      <c r="X447" s="190"/>
      <c r="Y447" s="190"/>
      <c r="Z447" s="190"/>
      <c r="AA447" s="196"/>
      <c r="AT447" s="197" t="s">
        <v>147</v>
      </c>
      <c r="AU447" s="197" t="s">
        <v>85</v>
      </c>
      <c r="AV447" s="188" t="s">
        <v>85</v>
      </c>
      <c r="AW447" s="188" t="s">
        <v>26</v>
      </c>
      <c r="AX447" s="188" t="s">
        <v>74</v>
      </c>
      <c r="AY447" s="197" t="s">
        <v>134</v>
      </c>
    </row>
    <row r="448" s="28" customFormat="true" ht="21" hidden="false" customHeight="true" outlineLevel="0" collapsed="false">
      <c r="B448" s="167"/>
      <c r="C448" s="220" t="n">
        <v>129</v>
      </c>
      <c r="D448" s="220" t="s">
        <v>225</v>
      </c>
      <c r="E448" s="221" t="s">
        <v>627</v>
      </c>
      <c r="F448" s="222" t="s">
        <v>628</v>
      </c>
      <c r="G448" s="222"/>
      <c r="H448" s="222"/>
      <c r="I448" s="222"/>
      <c r="J448" s="223" t="s">
        <v>274</v>
      </c>
      <c r="K448" s="224" t="n">
        <v>2</v>
      </c>
      <c r="L448" s="225"/>
      <c r="M448" s="225"/>
      <c r="N448" s="225" t="n">
        <f aca="false">ROUND(L448*K448,2)</f>
        <v>0</v>
      </c>
      <c r="O448" s="225"/>
      <c r="P448" s="225"/>
      <c r="Q448" s="225"/>
      <c r="R448" s="174"/>
      <c r="T448" s="175"/>
      <c r="U448" s="40" t="s">
        <v>33</v>
      </c>
      <c r="V448" s="176" t="n">
        <v>0</v>
      </c>
      <c r="W448" s="176" t="n">
        <f aca="false">V448*K448</f>
        <v>0</v>
      </c>
      <c r="X448" s="176" t="n">
        <v>0.02</v>
      </c>
      <c r="Y448" s="176" t="n">
        <f aca="false">X448*K448</f>
        <v>0.04</v>
      </c>
      <c r="Z448" s="176" t="n">
        <v>0</v>
      </c>
      <c r="AA448" s="177" t="n">
        <f aca="false">Z448*K448</f>
        <v>0</v>
      </c>
      <c r="AR448" s="10" t="s">
        <v>383</v>
      </c>
      <c r="AT448" s="10" t="s">
        <v>225</v>
      </c>
      <c r="AU448" s="10" t="s">
        <v>85</v>
      </c>
      <c r="AY448" s="10" t="s">
        <v>134</v>
      </c>
      <c r="BE448" s="178" t="n">
        <f aca="false">IF(U448="základní",N448,0)</f>
        <v>0</v>
      </c>
      <c r="BF448" s="178" t="n">
        <f aca="false">IF(U448="snížená",N448,0)</f>
        <v>0</v>
      </c>
      <c r="BG448" s="178" t="n">
        <f aca="false">IF(U448="zákl. přenesená",N448,0)</f>
        <v>0</v>
      </c>
      <c r="BH448" s="178" t="n">
        <f aca="false">IF(U448="sníž. přenesená",N448,0)</f>
        <v>0</v>
      </c>
      <c r="BI448" s="178" t="n">
        <f aca="false">IF(U448="nulová",N448,0)</f>
        <v>0</v>
      </c>
      <c r="BJ448" s="10" t="s">
        <v>74</v>
      </c>
      <c r="BK448" s="178" t="n">
        <f aca="false">ROUND(L448*K448,2)</f>
        <v>0</v>
      </c>
      <c r="BL448" s="10" t="s">
        <v>379</v>
      </c>
      <c r="BM448" s="10" t="s">
        <v>629</v>
      </c>
    </row>
    <row r="449" s="198" customFormat="true" ht="16.5" hidden="false" customHeight="true" outlineLevel="0" collapsed="false">
      <c r="B449" s="199"/>
      <c r="C449" s="200"/>
      <c r="D449" s="200"/>
      <c r="E449" s="201"/>
      <c r="F449" s="202" t="s">
        <v>630</v>
      </c>
      <c r="G449" s="202"/>
      <c r="H449" s="202"/>
      <c r="I449" s="202"/>
      <c r="J449" s="200"/>
      <c r="K449" s="201"/>
      <c r="L449" s="200"/>
      <c r="M449" s="200"/>
      <c r="N449" s="200"/>
      <c r="O449" s="200"/>
      <c r="P449" s="200"/>
      <c r="Q449" s="200"/>
      <c r="R449" s="203"/>
      <c r="T449" s="204"/>
      <c r="U449" s="200"/>
      <c r="V449" s="200"/>
      <c r="W449" s="200"/>
      <c r="X449" s="200"/>
      <c r="Y449" s="200"/>
      <c r="Z449" s="200"/>
      <c r="AA449" s="205"/>
      <c r="AT449" s="206" t="s">
        <v>147</v>
      </c>
      <c r="AU449" s="206" t="s">
        <v>85</v>
      </c>
      <c r="AV449" s="198" t="s">
        <v>74</v>
      </c>
      <c r="AW449" s="198" t="s">
        <v>26</v>
      </c>
      <c r="AX449" s="198" t="s">
        <v>68</v>
      </c>
      <c r="AY449" s="206" t="s">
        <v>134</v>
      </c>
    </row>
    <row r="450" s="188" customFormat="true" ht="15.75" hidden="false" customHeight="true" outlineLevel="0" collapsed="false">
      <c r="B450" s="189"/>
      <c r="C450" s="190"/>
      <c r="D450" s="190"/>
      <c r="E450" s="191"/>
      <c r="F450" s="207" t="s">
        <v>85</v>
      </c>
      <c r="G450" s="207"/>
      <c r="H450" s="207"/>
      <c r="I450" s="207"/>
      <c r="J450" s="190"/>
      <c r="K450" s="193" t="n">
        <v>2</v>
      </c>
      <c r="L450" s="190"/>
      <c r="M450" s="190"/>
      <c r="N450" s="190"/>
      <c r="O450" s="190"/>
      <c r="P450" s="190"/>
      <c r="Q450" s="190"/>
      <c r="R450" s="194"/>
      <c r="T450" s="195"/>
      <c r="U450" s="190"/>
      <c r="V450" s="190"/>
      <c r="W450" s="190"/>
      <c r="X450" s="190"/>
      <c r="Y450" s="190"/>
      <c r="Z450" s="190"/>
      <c r="AA450" s="196"/>
      <c r="AT450" s="197" t="s">
        <v>147</v>
      </c>
      <c r="AU450" s="197" t="s">
        <v>85</v>
      </c>
      <c r="AV450" s="188" t="s">
        <v>85</v>
      </c>
      <c r="AW450" s="188" t="s">
        <v>26</v>
      </c>
      <c r="AX450" s="188" t="s">
        <v>74</v>
      </c>
      <c r="AY450" s="197" t="s">
        <v>134</v>
      </c>
    </row>
    <row r="451" s="28" customFormat="true" ht="31.5" hidden="false" customHeight="true" outlineLevel="0" collapsed="false">
      <c r="B451" s="167"/>
      <c r="C451" s="168" t="n">
        <v>130</v>
      </c>
      <c r="D451" s="168" t="s">
        <v>135</v>
      </c>
      <c r="E451" s="208" t="s">
        <v>631</v>
      </c>
      <c r="F451" s="170" t="s">
        <v>632</v>
      </c>
      <c r="G451" s="170"/>
      <c r="H451" s="170"/>
      <c r="I451" s="170"/>
      <c r="J451" s="171" t="s">
        <v>274</v>
      </c>
      <c r="K451" s="172" t="n">
        <v>0</v>
      </c>
      <c r="L451" s="173"/>
      <c r="M451" s="173"/>
      <c r="N451" s="173" t="n">
        <f aca="false">ROUND(L451*K451,2)</f>
        <v>0</v>
      </c>
      <c r="O451" s="173"/>
      <c r="P451" s="173"/>
      <c r="Q451" s="173"/>
      <c r="R451" s="174"/>
      <c r="T451" s="175"/>
      <c r="U451" s="40" t="s">
        <v>33</v>
      </c>
      <c r="V451" s="176" t="n">
        <v>0</v>
      </c>
      <c r="W451" s="176" t="n">
        <f aca="false">V451*K451</f>
        <v>0</v>
      </c>
      <c r="X451" s="176" t="n">
        <v>0</v>
      </c>
      <c r="Y451" s="176" t="n">
        <f aca="false">X451*K451</f>
        <v>0</v>
      </c>
      <c r="Z451" s="176" t="n">
        <v>0</v>
      </c>
      <c r="AA451" s="177" t="n">
        <f aca="false">Z451*K451</f>
        <v>0</v>
      </c>
      <c r="AR451" s="10" t="s">
        <v>379</v>
      </c>
      <c r="AT451" s="10" t="s">
        <v>135</v>
      </c>
      <c r="AU451" s="10" t="s">
        <v>85</v>
      </c>
      <c r="AY451" s="10" t="s">
        <v>134</v>
      </c>
      <c r="BE451" s="178" t="n">
        <f aca="false">IF(U451="základní",N451,0)</f>
        <v>0</v>
      </c>
      <c r="BF451" s="178" t="n">
        <f aca="false">IF(U451="snížená",N451,0)</f>
        <v>0</v>
      </c>
      <c r="BG451" s="178" t="n">
        <f aca="false">IF(U451="zákl. přenesená",N451,0)</f>
        <v>0</v>
      </c>
      <c r="BH451" s="178" t="n">
        <f aca="false">IF(U451="sníž. přenesená",N451,0)</f>
        <v>0</v>
      </c>
      <c r="BI451" s="178" t="n">
        <f aca="false">IF(U451="nulová",N451,0)</f>
        <v>0</v>
      </c>
      <c r="BJ451" s="10" t="s">
        <v>74</v>
      </c>
      <c r="BK451" s="178" t="n">
        <f aca="false">ROUND(L451*K451,2)</f>
        <v>0</v>
      </c>
      <c r="BL451" s="10" t="s">
        <v>379</v>
      </c>
      <c r="BM451" s="10" t="s">
        <v>633</v>
      </c>
    </row>
    <row r="452" customFormat="false" ht="31.5" hidden="false" customHeight="true" outlineLevel="0" collapsed="false">
      <c r="A452" s="28"/>
      <c r="B452" s="167"/>
      <c r="C452" s="220" t="n">
        <v>131</v>
      </c>
      <c r="D452" s="220" t="s">
        <v>225</v>
      </c>
      <c r="E452" s="226" t="s">
        <v>634</v>
      </c>
      <c r="F452" s="222" t="s">
        <v>635</v>
      </c>
      <c r="G452" s="222"/>
      <c r="H452" s="222"/>
      <c r="I452" s="222"/>
      <c r="J452" s="223" t="s">
        <v>274</v>
      </c>
      <c r="K452" s="224" t="n">
        <v>0</v>
      </c>
      <c r="L452" s="225"/>
      <c r="M452" s="225"/>
      <c r="N452" s="225" t="n">
        <f aca="false">ROUND(L452*K452,2)</f>
        <v>0</v>
      </c>
      <c r="O452" s="225"/>
      <c r="P452" s="225"/>
      <c r="Q452" s="225"/>
      <c r="R452" s="174"/>
      <c r="T452" s="175"/>
      <c r="U452" s="40" t="s">
        <v>33</v>
      </c>
      <c r="V452" s="176" t="n">
        <v>0</v>
      </c>
      <c r="W452" s="176" t="n">
        <f aca="false">V452*K452</f>
        <v>0</v>
      </c>
      <c r="X452" s="176" t="n">
        <v>0</v>
      </c>
      <c r="Y452" s="176" t="n">
        <f aca="false">X452*K452</f>
        <v>0</v>
      </c>
      <c r="Z452" s="176" t="n">
        <v>0</v>
      </c>
      <c r="AA452" s="177" t="n">
        <f aca="false">Z452*K452</f>
        <v>0</v>
      </c>
      <c r="AR452" s="10" t="s">
        <v>383</v>
      </c>
      <c r="AT452" s="10" t="s">
        <v>225</v>
      </c>
      <c r="AU452" s="10" t="s">
        <v>85</v>
      </c>
      <c r="AY452" s="10" t="s">
        <v>134</v>
      </c>
      <c r="BE452" s="178" t="n">
        <f aca="false">IF(U452="základní",N452,0)</f>
        <v>0</v>
      </c>
      <c r="BF452" s="178" t="n">
        <f aca="false">IF(U452="snížená",N452,0)</f>
        <v>0</v>
      </c>
      <c r="BG452" s="178" t="n">
        <f aca="false">IF(U452="zákl. přenesená",N452,0)</f>
        <v>0</v>
      </c>
      <c r="BH452" s="178" t="n">
        <f aca="false">IF(U452="sníž. přenesená",N452,0)</f>
        <v>0</v>
      </c>
      <c r="BI452" s="178" t="n">
        <f aca="false">IF(U452="nulová",N452,0)</f>
        <v>0</v>
      </c>
      <c r="BJ452" s="10" t="s">
        <v>74</v>
      </c>
      <c r="BK452" s="178" t="n">
        <f aca="false">ROUND(L452*K452,2)</f>
        <v>0</v>
      </c>
      <c r="BL452" s="10" t="s">
        <v>379</v>
      </c>
      <c r="BM452" s="10" t="s">
        <v>636</v>
      </c>
    </row>
    <row r="453" customFormat="false" ht="31.5" hidden="false" customHeight="true" outlineLevel="0" collapsed="false">
      <c r="A453" s="28"/>
      <c r="B453" s="167"/>
      <c r="C453" s="168" t="n">
        <v>132</v>
      </c>
      <c r="D453" s="168" t="s">
        <v>135</v>
      </c>
      <c r="E453" s="169" t="s">
        <v>637</v>
      </c>
      <c r="F453" s="170" t="s">
        <v>638</v>
      </c>
      <c r="G453" s="170"/>
      <c r="H453" s="170"/>
      <c r="I453" s="170"/>
      <c r="J453" s="171" t="s">
        <v>274</v>
      </c>
      <c r="K453" s="172" t="n">
        <v>1</v>
      </c>
      <c r="L453" s="173"/>
      <c r="M453" s="173"/>
      <c r="N453" s="173" t="n">
        <f aca="false">ROUND(L453*K453,2)</f>
        <v>0</v>
      </c>
      <c r="O453" s="173"/>
      <c r="P453" s="173"/>
      <c r="Q453" s="173"/>
      <c r="R453" s="174"/>
      <c r="T453" s="175"/>
      <c r="U453" s="40" t="s">
        <v>33</v>
      </c>
      <c r="V453" s="176" t="n">
        <v>0</v>
      </c>
      <c r="W453" s="176" t="n">
        <f aca="false">V453*K453</f>
        <v>0</v>
      </c>
      <c r="X453" s="176" t="n">
        <v>0</v>
      </c>
      <c r="Y453" s="176" t="n">
        <f aca="false">X453*K453</f>
        <v>0</v>
      </c>
      <c r="Z453" s="176" t="n">
        <v>0</v>
      </c>
      <c r="AA453" s="177" t="n">
        <f aca="false">Z453*K453</f>
        <v>0</v>
      </c>
      <c r="AR453" s="10" t="s">
        <v>379</v>
      </c>
      <c r="AT453" s="10" t="s">
        <v>135</v>
      </c>
      <c r="AU453" s="10" t="s">
        <v>85</v>
      </c>
      <c r="AY453" s="10" t="s">
        <v>134</v>
      </c>
      <c r="BE453" s="178" t="n">
        <f aca="false">IF(U453="základní",N453,0)</f>
        <v>0</v>
      </c>
      <c r="BF453" s="178" t="n">
        <f aca="false">IF(U453="snížená",N453,0)</f>
        <v>0</v>
      </c>
      <c r="BG453" s="178" t="n">
        <f aca="false">IF(U453="zákl. přenesená",N453,0)</f>
        <v>0</v>
      </c>
      <c r="BH453" s="178" t="n">
        <f aca="false">IF(U453="sníž. přenesená",N453,0)</f>
        <v>0</v>
      </c>
      <c r="BI453" s="178" t="n">
        <f aca="false">IF(U453="nulová",N453,0)</f>
        <v>0</v>
      </c>
      <c r="BJ453" s="10" t="s">
        <v>74</v>
      </c>
      <c r="BK453" s="178" t="n">
        <f aca="false">ROUND(L453*K453,2)</f>
        <v>0</v>
      </c>
      <c r="BL453" s="10" t="s">
        <v>379</v>
      </c>
      <c r="BM453" s="10" t="s">
        <v>639</v>
      </c>
    </row>
    <row r="454" customFormat="false" ht="31.5" hidden="false" customHeight="true" outlineLevel="0" collapsed="false">
      <c r="A454" s="28"/>
      <c r="B454" s="167"/>
      <c r="C454" s="220" t="n">
        <v>133</v>
      </c>
      <c r="D454" s="220" t="s">
        <v>225</v>
      </c>
      <c r="E454" s="221" t="s">
        <v>640</v>
      </c>
      <c r="F454" s="222" t="s">
        <v>641</v>
      </c>
      <c r="G454" s="222"/>
      <c r="H454" s="222"/>
      <c r="I454" s="222"/>
      <c r="J454" s="223" t="s">
        <v>274</v>
      </c>
      <c r="K454" s="224" t="n">
        <v>1</v>
      </c>
      <c r="L454" s="225"/>
      <c r="M454" s="225"/>
      <c r="N454" s="225" t="n">
        <f aca="false">ROUND(L454*K454,2)</f>
        <v>0</v>
      </c>
      <c r="O454" s="225"/>
      <c r="P454" s="225"/>
      <c r="Q454" s="225"/>
      <c r="R454" s="174"/>
      <c r="T454" s="175"/>
      <c r="U454" s="40" t="s">
        <v>33</v>
      </c>
      <c r="V454" s="176" t="n">
        <v>0</v>
      </c>
      <c r="W454" s="176" t="n">
        <f aca="false">V454*K454</f>
        <v>0</v>
      </c>
      <c r="X454" s="176" t="n">
        <v>0</v>
      </c>
      <c r="Y454" s="176" t="n">
        <f aca="false">X454*K454</f>
        <v>0</v>
      </c>
      <c r="Z454" s="176" t="n">
        <v>0</v>
      </c>
      <c r="AA454" s="177" t="n">
        <f aca="false">Z454*K454</f>
        <v>0</v>
      </c>
      <c r="AR454" s="10" t="s">
        <v>383</v>
      </c>
      <c r="AT454" s="10" t="s">
        <v>225</v>
      </c>
      <c r="AU454" s="10" t="s">
        <v>85</v>
      </c>
      <c r="AY454" s="10" t="s">
        <v>134</v>
      </c>
      <c r="BE454" s="178" t="n">
        <f aca="false">IF(U454="základní",N454,0)</f>
        <v>0</v>
      </c>
      <c r="BF454" s="178" t="n">
        <f aca="false">IF(U454="snížená",N454,0)</f>
        <v>0</v>
      </c>
      <c r="BG454" s="178" t="n">
        <f aca="false">IF(U454="zákl. přenesená",N454,0)</f>
        <v>0</v>
      </c>
      <c r="BH454" s="178" t="n">
        <f aca="false">IF(U454="sníž. přenesená",N454,0)</f>
        <v>0</v>
      </c>
      <c r="BI454" s="178" t="n">
        <f aca="false">IF(U454="nulová",N454,0)</f>
        <v>0</v>
      </c>
      <c r="BJ454" s="10" t="s">
        <v>74</v>
      </c>
      <c r="BK454" s="178" t="n">
        <f aca="false">ROUND(L454*K454,2)</f>
        <v>0</v>
      </c>
      <c r="BL454" s="10" t="s">
        <v>379</v>
      </c>
      <c r="BM454" s="10" t="s">
        <v>642</v>
      </c>
    </row>
    <row r="455" customFormat="false" ht="31.5" hidden="false" customHeight="true" outlineLevel="0" collapsed="false">
      <c r="A455" s="28"/>
      <c r="B455" s="167"/>
      <c r="C455" s="168" t="n">
        <v>134</v>
      </c>
      <c r="D455" s="168" t="s">
        <v>135</v>
      </c>
      <c r="E455" s="169" t="s">
        <v>643</v>
      </c>
      <c r="F455" s="170" t="s">
        <v>644</v>
      </c>
      <c r="G455" s="170"/>
      <c r="H455" s="170"/>
      <c r="I455" s="170"/>
      <c r="J455" s="171" t="s">
        <v>274</v>
      </c>
      <c r="K455" s="172" t="n">
        <v>1</v>
      </c>
      <c r="L455" s="173"/>
      <c r="M455" s="173"/>
      <c r="N455" s="173" t="n">
        <f aca="false">ROUND(L455*K455,2)</f>
        <v>0</v>
      </c>
      <c r="O455" s="173"/>
      <c r="P455" s="173"/>
      <c r="Q455" s="173"/>
      <c r="R455" s="174"/>
      <c r="T455" s="175"/>
      <c r="U455" s="40" t="s">
        <v>33</v>
      </c>
      <c r="V455" s="176" t="n">
        <v>0</v>
      </c>
      <c r="W455" s="176" t="n">
        <f aca="false">V455*K455</f>
        <v>0</v>
      </c>
      <c r="X455" s="176" t="n">
        <v>0</v>
      </c>
      <c r="Y455" s="176" t="n">
        <f aca="false">X455*K455</f>
        <v>0</v>
      </c>
      <c r="Z455" s="176" t="n">
        <v>0</v>
      </c>
      <c r="AA455" s="177" t="n">
        <f aca="false">Z455*K455</f>
        <v>0</v>
      </c>
      <c r="AR455" s="10" t="s">
        <v>379</v>
      </c>
      <c r="AT455" s="10" t="s">
        <v>135</v>
      </c>
      <c r="AU455" s="10" t="s">
        <v>85</v>
      </c>
      <c r="AY455" s="10" t="s">
        <v>134</v>
      </c>
      <c r="BE455" s="178" t="n">
        <f aca="false">IF(U455="základní",N455,0)</f>
        <v>0</v>
      </c>
      <c r="BF455" s="178" t="n">
        <f aca="false">IF(U455="snížená",N455,0)</f>
        <v>0</v>
      </c>
      <c r="BG455" s="178" t="n">
        <f aca="false">IF(U455="zákl. přenesená",N455,0)</f>
        <v>0</v>
      </c>
      <c r="BH455" s="178" t="n">
        <f aca="false">IF(U455="sníž. přenesená",N455,0)</f>
        <v>0</v>
      </c>
      <c r="BI455" s="178" t="n">
        <f aca="false">IF(U455="nulová",N455,0)</f>
        <v>0</v>
      </c>
      <c r="BJ455" s="10" t="s">
        <v>74</v>
      </c>
      <c r="BK455" s="178" t="n">
        <f aca="false">ROUND(L455*K455,2)</f>
        <v>0</v>
      </c>
      <c r="BL455" s="10" t="s">
        <v>379</v>
      </c>
      <c r="BM455" s="10" t="s">
        <v>645</v>
      </c>
    </row>
    <row r="456" customFormat="false" ht="19.5" hidden="false" customHeight="true" outlineLevel="0" collapsed="false">
      <c r="A456" s="28"/>
      <c r="B456" s="167"/>
      <c r="C456" s="220" t="n">
        <v>135</v>
      </c>
      <c r="D456" s="220" t="s">
        <v>225</v>
      </c>
      <c r="E456" s="221" t="s">
        <v>646</v>
      </c>
      <c r="F456" s="222" t="s">
        <v>647</v>
      </c>
      <c r="G456" s="222"/>
      <c r="H456" s="222"/>
      <c r="I456" s="222"/>
      <c r="J456" s="223" t="s">
        <v>274</v>
      </c>
      <c r="K456" s="224" t="n">
        <v>1</v>
      </c>
      <c r="L456" s="225"/>
      <c r="M456" s="225"/>
      <c r="N456" s="225" t="n">
        <f aca="false">ROUND(L456*K456,2)</f>
        <v>0</v>
      </c>
      <c r="O456" s="225"/>
      <c r="P456" s="225"/>
      <c r="Q456" s="225"/>
      <c r="R456" s="174"/>
      <c r="T456" s="175"/>
      <c r="U456" s="40" t="s">
        <v>33</v>
      </c>
      <c r="V456" s="176" t="n">
        <v>0</v>
      </c>
      <c r="W456" s="176" t="n">
        <f aca="false">V456*K456</f>
        <v>0</v>
      </c>
      <c r="X456" s="176" t="n">
        <v>0</v>
      </c>
      <c r="Y456" s="176" t="n">
        <f aca="false">X456*K456</f>
        <v>0</v>
      </c>
      <c r="Z456" s="176" t="n">
        <v>0</v>
      </c>
      <c r="AA456" s="177" t="n">
        <f aca="false">Z456*K456</f>
        <v>0</v>
      </c>
      <c r="AR456" s="10" t="s">
        <v>383</v>
      </c>
      <c r="AT456" s="10" t="s">
        <v>225</v>
      </c>
      <c r="AU456" s="10" t="s">
        <v>85</v>
      </c>
      <c r="AY456" s="10" t="s">
        <v>134</v>
      </c>
      <c r="BE456" s="178" t="n">
        <f aca="false">IF(U456="základní",N456,0)</f>
        <v>0</v>
      </c>
      <c r="BF456" s="178" t="n">
        <f aca="false">IF(U456="snížená",N456,0)</f>
        <v>0</v>
      </c>
      <c r="BG456" s="178" t="n">
        <f aca="false">IF(U456="zákl. přenesená",N456,0)</f>
        <v>0</v>
      </c>
      <c r="BH456" s="178" t="n">
        <f aca="false">IF(U456="sníž. přenesená",N456,0)</f>
        <v>0</v>
      </c>
      <c r="BI456" s="178" t="n">
        <f aca="false">IF(U456="nulová",N456,0)</f>
        <v>0</v>
      </c>
      <c r="BJ456" s="10" t="s">
        <v>74</v>
      </c>
      <c r="BK456" s="178" t="n">
        <f aca="false">ROUND(L456*K456,2)</f>
        <v>0</v>
      </c>
      <c r="BL456" s="10" t="s">
        <v>379</v>
      </c>
      <c r="BM456" s="10" t="s">
        <v>648</v>
      </c>
    </row>
    <row r="457" customFormat="false" ht="18" hidden="false" customHeight="true" outlineLevel="0" collapsed="false">
      <c r="A457" s="28"/>
      <c r="B457" s="167"/>
      <c r="C457" s="168" t="n">
        <v>136</v>
      </c>
      <c r="D457" s="168" t="s">
        <v>135</v>
      </c>
      <c r="E457" s="169" t="s">
        <v>649</v>
      </c>
      <c r="F457" s="170" t="s">
        <v>650</v>
      </c>
      <c r="G457" s="170"/>
      <c r="H457" s="170"/>
      <c r="I457" s="170"/>
      <c r="J457" s="171" t="s">
        <v>274</v>
      </c>
      <c r="K457" s="172" t="n">
        <v>2</v>
      </c>
      <c r="L457" s="173"/>
      <c r="M457" s="173"/>
      <c r="N457" s="173" t="n">
        <f aca="false">ROUND(L457*K457,2)</f>
        <v>0</v>
      </c>
      <c r="O457" s="173"/>
      <c r="P457" s="173"/>
      <c r="Q457" s="173"/>
      <c r="R457" s="174"/>
      <c r="T457" s="175"/>
      <c r="U457" s="40" t="s">
        <v>33</v>
      </c>
      <c r="V457" s="176" t="n">
        <v>0</v>
      </c>
      <c r="W457" s="176" t="n">
        <f aca="false">V457*K457</f>
        <v>0</v>
      </c>
      <c r="X457" s="176" t="n">
        <v>0</v>
      </c>
      <c r="Y457" s="176" t="n">
        <f aca="false">X457*K457</f>
        <v>0</v>
      </c>
      <c r="Z457" s="176" t="n">
        <v>0</v>
      </c>
      <c r="AA457" s="177" t="n">
        <f aca="false">Z457*K457</f>
        <v>0</v>
      </c>
      <c r="AR457" s="10" t="s">
        <v>379</v>
      </c>
      <c r="AT457" s="10" t="s">
        <v>135</v>
      </c>
      <c r="AU457" s="10" t="s">
        <v>85</v>
      </c>
      <c r="AY457" s="10" t="s">
        <v>134</v>
      </c>
      <c r="BE457" s="178" t="n">
        <f aca="false">IF(U457="základní",N457,0)</f>
        <v>0</v>
      </c>
      <c r="BF457" s="178" t="n">
        <f aca="false">IF(U457="snížená",N457,0)</f>
        <v>0</v>
      </c>
      <c r="BG457" s="178" t="n">
        <f aca="false">IF(U457="zákl. přenesená",N457,0)</f>
        <v>0</v>
      </c>
      <c r="BH457" s="178" t="n">
        <f aca="false">IF(U457="sníž. přenesená",N457,0)</f>
        <v>0</v>
      </c>
      <c r="BI457" s="178" t="n">
        <f aca="false">IF(U457="nulová",N457,0)</f>
        <v>0</v>
      </c>
      <c r="BJ457" s="10" t="s">
        <v>74</v>
      </c>
      <c r="BK457" s="178" t="n">
        <f aca="false">ROUND(L457*K457,2)</f>
        <v>0</v>
      </c>
      <c r="BL457" s="10" t="s">
        <v>379</v>
      </c>
      <c r="BM457" s="10" t="s">
        <v>651</v>
      </c>
    </row>
    <row r="458" customFormat="false" ht="24" hidden="false" customHeight="true" outlineLevel="0" collapsed="false">
      <c r="A458" s="28"/>
      <c r="B458" s="167"/>
      <c r="C458" s="220" t="n">
        <v>137</v>
      </c>
      <c r="D458" s="220" t="s">
        <v>225</v>
      </c>
      <c r="E458" s="221" t="s">
        <v>652</v>
      </c>
      <c r="F458" s="222" t="s">
        <v>653</v>
      </c>
      <c r="G458" s="222"/>
      <c r="H458" s="222"/>
      <c r="I458" s="222"/>
      <c r="J458" s="223" t="s">
        <v>274</v>
      </c>
      <c r="K458" s="224" t="n">
        <v>2</v>
      </c>
      <c r="L458" s="225"/>
      <c r="M458" s="225"/>
      <c r="N458" s="225" t="n">
        <f aca="false">ROUND(L458*K458,2)</f>
        <v>0</v>
      </c>
      <c r="O458" s="225"/>
      <c r="P458" s="225"/>
      <c r="Q458" s="225"/>
      <c r="R458" s="174"/>
      <c r="T458" s="175"/>
      <c r="U458" s="40" t="s">
        <v>33</v>
      </c>
      <c r="V458" s="176" t="n">
        <v>0</v>
      </c>
      <c r="W458" s="176" t="n">
        <f aca="false">V458*K458</f>
        <v>0</v>
      </c>
      <c r="X458" s="176" t="n">
        <v>0</v>
      </c>
      <c r="Y458" s="176" t="n">
        <f aca="false">X458*K458</f>
        <v>0</v>
      </c>
      <c r="Z458" s="176" t="n">
        <v>0</v>
      </c>
      <c r="AA458" s="177" t="n">
        <f aca="false">Z458*K458</f>
        <v>0</v>
      </c>
      <c r="AR458" s="10" t="s">
        <v>383</v>
      </c>
      <c r="AT458" s="10" t="s">
        <v>225</v>
      </c>
      <c r="AU458" s="10" t="s">
        <v>85</v>
      </c>
      <c r="AY458" s="10" t="s">
        <v>134</v>
      </c>
      <c r="BE458" s="178" t="n">
        <f aca="false">IF(U458="základní",N458,0)</f>
        <v>0</v>
      </c>
      <c r="BF458" s="178" t="n">
        <f aca="false">IF(U458="snížená",N458,0)</f>
        <v>0</v>
      </c>
      <c r="BG458" s="178" t="n">
        <f aca="false">IF(U458="zákl. přenesená",N458,0)</f>
        <v>0</v>
      </c>
      <c r="BH458" s="178" t="n">
        <f aca="false">IF(U458="sníž. přenesená",N458,0)</f>
        <v>0</v>
      </c>
      <c r="BI458" s="178" t="n">
        <f aca="false">IF(U458="nulová",N458,0)</f>
        <v>0</v>
      </c>
      <c r="BJ458" s="10" t="s">
        <v>74</v>
      </c>
      <c r="BK458" s="178" t="n">
        <f aca="false">ROUND(L458*K458,2)</f>
        <v>0</v>
      </c>
      <c r="BL458" s="10" t="s">
        <v>379</v>
      </c>
      <c r="BM458" s="10" t="s">
        <v>654</v>
      </c>
    </row>
    <row r="459" customFormat="false" ht="31.5" hidden="false" customHeight="true" outlineLevel="0" collapsed="false">
      <c r="A459" s="28"/>
      <c r="B459" s="167"/>
      <c r="C459" s="220" t="n">
        <v>138</v>
      </c>
      <c r="D459" s="220" t="s">
        <v>225</v>
      </c>
      <c r="E459" s="221" t="s">
        <v>655</v>
      </c>
      <c r="F459" s="222" t="s">
        <v>656</v>
      </c>
      <c r="G459" s="222"/>
      <c r="H459" s="222"/>
      <c r="I459" s="222"/>
      <c r="J459" s="223" t="s">
        <v>274</v>
      </c>
      <c r="K459" s="224" t="n">
        <v>2</v>
      </c>
      <c r="L459" s="225"/>
      <c r="M459" s="225"/>
      <c r="N459" s="225" t="n">
        <f aca="false">ROUND(L459*K459,2)</f>
        <v>0</v>
      </c>
      <c r="O459" s="225"/>
      <c r="P459" s="225"/>
      <c r="Q459" s="225"/>
      <c r="R459" s="174"/>
      <c r="T459" s="175"/>
      <c r="U459" s="40" t="s">
        <v>33</v>
      </c>
      <c r="V459" s="176" t="n">
        <v>0</v>
      </c>
      <c r="W459" s="176" t="n">
        <f aca="false">V459*K459</f>
        <v>0</v>
      </c>
      <c r="X459" s="176" t="n">
        <v>0</v>
      </c>
      <c r="Y459" s="176" t="n">
        <f aca="false">X459*K459</f>
        <v>0</v>
      </c>
      <c r="Z459" s="176" t="n">
        <v>0</v>
      </c>
      <c r="AA459" s="177" t="n">
        <f aca="false">Z459*K459</f>
        <v>0</v>
      </c>
      <c r="AR459" s="10" t="s">
        <v>383</v>
      </c>
      <c r="AT459" s="10" t="s">
        <v>225</v>
      </c>
      <c r="AU459" s="10" t="s">
        <v>85</v>
      </c>
      <c r="AY459" s="10" t="s">
        <v>134</v>
      </c>
      <c r="BE459" s="178" t="n">
        <f aca="false">IF(U459="základní",N459,0)</f>
        <v>0</v>
      </c>
      <c r="BF459" s="178" t="n">
        <f aca="false">IF(U459="snížená",N459,0)</f>
        <v>0</v>
      </c>
      <c r="BG459" s="178" t="n">
        <f aca="false">IF(U459="zákl. přenesená",N459,0)</f>
        <v>0</v>
      </c>
      <c r="BH459" s="178" t="n">
        <f aca="false">IF(U459="sníž. přenesená",N459,0)</f>
        <v>0</v>
      </c>
      <c r="BI459" s="178" t="n">
        <f aca="false">IF(U459="nulová",N459,0)</f>
        <v>0</v>
      </c>
      <c r="BJ459" s="10" t="s">
        <v>74</v>
      </c>
      <c r="BK459" s="178" t="n">
        <f aca="false">ROUND(L459*K459,2)</f>
        <v>0</v>
      </c>
      <c r="BL459" s="10" t="s">
        <v>379</v>
      </c>
      <c r="BM459" s="10" t="s">
        <v>657</v>
      </c>
    </row>
    <row r="460" customFormat="false" ht="23.25" hidden="false" customHeight="true" outlineLevel="0" collapsed="false">
      <c r="A460" s="28"/>
      <c r="B460" s="167"/>
      <c r="C460" s="220" t="n">
        <v>139</v>
      </c>
      <c r="D460" s="220" t="s">
        <v>225</v>
      </c>
      <c r="E460" s="221" t="s">
        <v>658</v>
      </c>
      <c r="F460" s="222" t="s">
        <v>659</v>
      </c>
      <c r="G460" s="222"/>
      <c r="H460" s="222"/>
      <c r="I460" s="222"/>
      <c r="J460" s="223" t="s">
        <v>274</v>
      </c>
      <c r="K460" s="224" t="n">
        <v>2</v>
      </c>
      <c r="L460" s="225"/>
      <c r="M460" s="225"/>
      <c r="N460" s="225" t="n">
        <f aca="false">ROUND(L460*K460,2)</f>
        <v>0</v>
      </c>
      <c r="O460" s="225"/>
      <c r="P460" s="225"/>
      <c r="Q460" s="225"/>
      <c r="R460" s="174"/>
      <c r="T460" s="175"/>
      <c r="U460" s="40" t="s">
        <v>33</v>
      </c>
      <c r="V460" s="176" t="n">
        <v>0</v>
      </c>
      <c r="W460" s="176" t="n">
        <f aca="false">V460*K460</f>
        <v>0</v>
      </c>
      <c r="X460" s="176" t="n">
        <v>0</v>
      </c>
      <c r="Y460" s="176" t="n">
        <f aca="false">X460*K460</f>
        <v>0</v>
      </c>
      <c r="Z460" s="176" t="n">
        <v>0</v>
      </c>
      <c r="AA460" s="177" t="n">
        <f aca="false">Z460*K460</f>
        <v>0</v>
      </c>
      <c r="AR460" s="10" t="s">
        <v>383</v>
      </c>
      <c r="AT460" s="10" t="s">
        <v>225</v>
      </c>
      <c r="AU460" s="10" t="s">
        <v>85</v>
      </c>
      <c r="AY460" s="10" t="s">
        <v>134</v>
      </c>
      <c r="BE460" s="178" t="n">
        <f aca="false">IF(U460="základní",N460,0)</f>
        <v>0</v>
      </c>
      <c r="BF460" s="178" t="n">
        <f aca="false">IF(U460="snížená",N460,0)</f>
        <v>0</v>
      </c>
      <c r="BG460" s="178" t="n">
        <f aca="false">IF(U460="zákl. přenesená",N460,0)</f>
        <v>0</v>
      </c>
      <c r="BH460" s="178" t="n">
        <f aca="false">IF(U460="sníž. přenesená",N460,0)</f>
        <v>0</v>
      </c>
      <c r="BI460" s="178" t="n">
        <f aca="false">IF(U460="nulová",N460,0)</f>
        <v>0</v>
      </c>
      <c r="BJ460" s="10" t="s">
        <v>74</v>
      </c>
      <c r="BK460" s="178" t="n">
        <f aca="false">ROUND(L460*K460,2)</f>
        <v>0</v>
      </c>
      <c r="BL460" s="10" t="s">
        <v>379</v>
      </c>
      <c r="BM460" s="10" t="s">
        <v>660</v>
      </c>
    </row>
    <row r="461" customFormat="false" ht="31.5" hidden="false" customHeight="true" outlineLevel="0" collapsed="false">
      <c r="A461" s="28"/>
      <c r="B461" s="167"/>
      <c r="C461" s="220" t="n">
        <v>140</v>
      </c>
      <c r="D461" s="220" t="s">
        <v>225</v>
      </c>
      <c r="E461" s="221" t="s">
        <v>661</v>
      </c>
      <c r="F461" s="222" t="s">
        <v>662</v>
      </c>
      <c r="G461" s="222"/>
      <c r="H461" s="222"/>
      <c r="I461" s="222"/>
      <c r="J461" s="223" t="s">
        <v>274</v>
      </c>
      <c r="K461" s="224" t="n">
        <v>2</v>
      </c>
      <c r="L461" s="225"/>
      <c r="M461" s="225"/>
      <c r="N461" s="225" t="n">
        <f aca="false">ROUND(L461*K461,2)</f>
        <v>0</v>
      </c>
      <c r="O461" s="225"/>
      <c r="P461" s="225"/>
      <c r="Q461" s="225"/>
      <c r="R461" s="174"/>
      <c r="T461" s="175"/>
      <c r="U461" s="40" t="s">
        <v>33</v>
      </c>
      <c r="V461" s="176" t="n">
        <v>0</v>
      </c>
      <c r="W461" s="176" t="n">
        <f aca="false">V461*K461</f>
        <v>0</v>
      </c>
      <c r="X461" s="176" t="n">
        <v>0</v>
      </c>
      <c r="Y461" s="176" t="n">
        <f aca="false">X461*K461</f>
        <v>0</v>
      </c>
      <c r="Z461" s="176" t="n">
        <v>0</v>
      </c>
      <c r="AA461" s="177" t="n">
        <f aca="false">Z461*K461</f>
        <v>0</v>
      </c>
      <c r="AR461" s="10" t="s">
        <v>383</v>
      </c>
      <c r="AT461" s="10" t="s">
        <v>225</v>
      </c>
      <c r="AU461" s="10" t="s">
        <v>85</v>
      </c>
      <c r="AY461" s="10" t="s">
        <v>134</v>
      </c>
      <c r="BE461" s="178" t="n">
        <f aca="false">IF(U461="základní",N461,0)</f>
        <v>0</v>
      </c>
      <c r="BF461" s="178" t="n">
        <f aca="false">IF(U461="snížená",N461,0)</f>
        <v>0</v>
      </c>
      <c r="BG461" s="178" t="n">
        <f aca="false">IF(U461="zákl. přenesená",N461,0)</f>
        <v>0</v>
      </c>
      <c r="BH461" s="178" t="n">
        <f aca="false">IF(U461="sníž. přenesená",N461,0)</f>
        <v>0</v>
      </c>
      <c r="BI461" s="178" t="n">
        <f aca="false">IF(U461="nulová",N461,0)</f>
        <v>0</v>
      </c>
      <c r="BJ461" s="10" t="s">
        <v>74</v>
      </c>
      <c r="BK461" s="178" t="n">
        <f aca="false">ROUND(L461*K461,2)</f>
        <v>0</v>
      </c>
      <c r="BL461" s="10" t="s">
        <v>379</v>
      </c>
      <c r="BM461" s="10" t="s">
        <v>663</v>
      </c>
    </row>
    <row r="462" customFormat="false" ht="19.5" hidden="false" customHeight="true" outlineLevel="0" collapsed="false">
      <c r="A462" s="28"/>
      <c r="B462" s="167"/>
      <c r="C462" s="168" t="n">
        <v>141</v>
      </c>
      <c r="D462" s="168" t="s">
        <v>135</v>
      </c>
      <c r="E462" s="169" t="s">
        <v>664</v>
      </c>
      <c r="F462" s="170" t="s">
        <v>665</v>
      </c>
      <c r="G462" s="170"/>
      <c r="H462" s="170"/>
      <c r="I462" s="170"/>
      <c r="J462" s="171" t="s">
        <v>274</v>
      </c>
      <c r="K462" s="172" t="n">
        <v>1</v>
      </c>
      <c r="L462" s="173"/>
      <c r="M462" s="173"/>
      <c r="N462" s="173" t="n">
        <f aca="false">ROUND(L462*K462,2)</f>
        <v>0</v>
      </c>
      <c r="O462" s="173"/>
      <c r="P462" s="173"/>
      <c r="Q462" s="173"/>
      <c r="R462" s="174"/>
      <c r="T462" s="175"/>
      <c r="U462" s="40" t="s">
        <v>33</v>
      </c>
      <c r="V462" s="176" t="n">
        <v>0</v>
      </c>
      <c r="W462" s="176" t="n">
        <f aca="false">V462*K462</f>
        <v>0</v>
      </c>
      <c r="X462" s="176" t="n">
        <v>0</v>
      </c>
      <c r="Y462" s="176" t="n">
        <f aca="false">X462*K462</f>
        <v>0</v>
      </c>
      <c r="Z462" s="176" t="n">
        <v>0</v>
      </c>
      <c r="AA462" s="177" t="n">
        <f aca="false">Z462*K462</f>
        <v>0</v>
      </c>
      <c r="AR462" s="10" t="s">
        <v>379</v>
      </c>
      <c r="AT462" s="10" t="s">
        <v>135</v>
      </c>
      <c r="AU462" s="10" t="s">
        <v>85</v>
      </c>
      <c r="AY462" s="10" t="s">
        <v>134</v>
      </c>
      <c r="BE462" s="178" t="n">
        <f aca="false">IF(U462="základní",N462,0)</f>
        <v>0</v>
      </c>
      <c r="BF462" s="178" t="n">
        <f aca="false">IF(U462="snížená",N462,0)</f>
        <v>0</v>
      </c>
      <c r="BG462" s="178" t="n">
        <f aca="false">IF(U462="zákl. přenesená",N462,0)</f>
        <v>0</v>
      </c>
      <c r="BH462" s="178" t="n">
        <f aca="false">IF(U462="sníž. přenesená",N462,0)</f>
        <v>0</v>
      </c>
      <c r="BI462" s="178" t="n">
        <f aca="false">IF(U462="nulová",N462,0)</f>
        <v>0</v>
      </c>
      <c r="BJ462" s="10" t="s">
        <v>74</v>
      </c>
      <c r="BK462" s="178" t="n">
        <f aca="false">ROUND(L462*K462,2)</f>
        <v>0</v>
      </c>
      <c r="BL462" s="10" t="s">
        <v>379</v>
      </c>
      <c r="BM462" s="10" t="s">
        <v>666</v>
      </c>
    </row>
    <row r="463" s="198" customFormat="true" ht="22.5" hidden="false" customHeight="true" outlineLevel="0" collapsed="false">
      <c r="B463" s="199"/>
      <c r="C463" s="200"/>
      <c r="D463" s="200"/>
      <c r="E463" s="201"/>
      <c r="F463" s="202" t="s">
        <v>667</v>
      </c>
      <c r="G463" s="202"/>
      <c r="H463" s="202"/>
      <c r="I463" s="202"/>
      <c r="J463" s="200"/>
      <c r="K463" s="201"/>
      <c r="L463" s="200"/>
      <c r="M463" s="200"/>
      <c r="N463" s="200"/>
      <c r="O463" s="200"/>
      <c r="P463" s="200"/>
      <c r="Q463" s="200"/>
      <c r="R463" s="203"/>
      <c r="T463" s="204"/>
      <c r="U463" s="200"/>
      <c r="V463" s="200"/>
      <c r="W463" s="200"/>
      <c r="X463" s="200"/>
      <c r="Y463" s="200"/>
      <c r="Z463" s="200"/>
      <c r="AA463" s="205"/>
      <c r="AT463" s="206" t="s">
        <v>147</v>
      </c>
      <c r="AU463" s="206" t="s">
        <v>85</v>
      </c>
      <c r="AV463" s="198" t="s">
        <v>74</v>
      </c>
      <c r="AW463" s="198" t="s">
        <v>26</v>
      </c>
      <c r="AX463" s="198" t="s">
        <v>68</v>
      </c>
      <c r="AY463" s="206" t="s">
        <v>134</v>
      </c>
    </row>
    <row r="464" s="28" customFormat="true" ht="22.5" hidden="false" customHeight="true" outlineLevel="0" collapsed="false">
      <c r="B464" s="167"/>
      <c r="C464" s="168" t="n">
        <v>142</v>
      </c>
      <c r="D464" s="168" t="s">
        <v>135</v>
      </c>
      <c r="E464" s="169" t="s">
        <v>668</v>
      </c>
      <c r="F464" s="170" t="s">
        <v>669</v>
      </c>
      <c r="G464" s="170"/>
      <c r="H464" s="170"/>
      <c r="I464" s="170"/>
      <c r="J464" s="171" t="s">
        <v>274</v>
      </c>
      <c r="K464" s="172" t="n">
        <v>1</v>
      </c>
      <c r="L464" s="173"/>
      <c r="M464" s="173"/>
      <c r="N464" s="173" t="n">
        <f aca="false">ROUND(L464*K464,2)</f>
        <v>0</v>
      </c>
      <c r="O464" s="173"/>
      <c r="P464" s="173"/>
      <c r="Q464" s="173"/>
      <c r="R464" s="174"/>
      <c r="T464" s="175"/>
      <c r="U464" s="40" t="s">
        <v>33</v>
      </c>
      <c r="V464" s="176" t="n">
        <v>0</v>
      </c>
      <c r="W464" s="176" t="n">
        <f aca="false">V464*K464</f>
        <v>0</v>
      </c>
      <c r="X464" s="176" t="n">
        <v>0</v>
      </c>
      <c r="Y464" s="176" t="n">
        <f aca="false">X464*K464</f>
        <v>0</v>
      </c>
      <c r="Z464" s="176" t="n">
        <v>0</v>
      </c>
      <c r="AA464" s="177" t="n">
        <f aca="false">Z464*K464</f>
        <v>0</v>
      </c>
      <c r="AR464" s="10" t="s">
        <v>379</v>
      </c>
      <c r="AT464" s="10" t="s">
        <v>135</v>
      </c>
      <c r="AU464" s="10" t="s">
        <v>85</v>
      </c>
      <c r="AY464" s="10" t="s">
        <v>134</v>
      </c>
      <c r="BE464" s="178" t="n">
        <f aca="false">IF(U464="základní",N464,0)</f>
        <v>0</v>
      </c>
      <c r="BF464" s="178" t="n">
        <f aca="false">IF(U464="snížená",N464,0)</f>
        <v>0</v>
      </c>
      <c r="BG464" s="178" t="n">
        <f aca="false">IF(U464="zákl. přenesená",N464,0)</f>
        <v>0</v>
      </c>
      <c r="BH464" s="178" t="n">
        <f aca="false">IF(U464="sníž. přenesená",N464,0)</f>
        <v>0</v>
      </c>
      <c r="BI464" s="178" t="n">
        <f aca="false">IF(U464="nulová",N464,0)</f>
        <v>0</v>
      </c>
      <c r="BJ464" s="10" t="s">
        <v>74</v>
      </c>
      <c r="BK464" s="178" t="n">
        <f aca="false">ROUND(L464*K464,2)</f>
        <v>0</v>
      </c>
      <c r="BL464" s="10" t="s">
        <v>379</v>
      </c>
      <c r="BM464" s="10" t="s">
        <v>670</v>
      </c>
    </row>
    <row r="465" s="198" customFormat="true" ht="15" hidden="false" customHeight="true" outlineLevel="0" collapsed="false">
      <c r="B465" s="199"/>
      <c r="C465" s="200"/>
      <c r="D465" s="200"/>
      <c r="E465" s="201"/>
      <c r="F465" s="202" t="s">
        <v>667</v>
      </c>
      <c r="G465" s="202"/>
      <c r="H465" s="202"/>
      <c r="I465" s="202"/>
      <c r="J465" s="200"/>
      <c r="K465" s="201"/>
      <c r="L465" s="200"/>
      <c r="M465" s="200"/>
      <c r="N465" s="200"/>
      <c r="O465" s="200"/>
      <c r="P465" s="200"/>
      <c r="Q465" s="200"/>
      <c r="R465" s="203"/>
      <c r="T465" s="204"/>
      <c r="U465" s="200"/>
      <c r="V465" s="200"/>
      <c r="W465" s="200"/>
      <c r="X465" s="200"/>
      <c r="Y465" s="200"/>
      <c r="Z465" s="200"/>
      <c r="AA465" s="205"/>
      <c r="AT465" s="206" t="s">
        <v>147</v>
      </c>
      <c r="AU465" s="206" t="s">
        <v>85</v>
      </c>
      <c r="AV465" s="198" t="s">
        <v>74</v>
      </c>
      <c r="AW465" s="198" t="s">
        <v>26</v>
      </c>
      <c r="AX465" s="198" t="s">
        <v>68</v>
      </c>
      <c r="AY465" s="206" t="s">
        <v>134</v>
      </c>
    </row>
    <row r="466" s="28" customFormat="true" ht="31.5" hidden="false" customHeight="true" outlineLevel="0" collapsed="false">
      <c r="B466" s="167"/>
      <c r="C466" s="168" t="n">
        <v>143</v>
      </c>
      <c r="D466" s="168" t="s">
        <v>135</v>
      </c>
      <c r="E466" s="169" t="s">
        <v>671</v>
      </c>
      <c r="F466" s="170" t="s">
        <v>672</v>
      </c>
      <c r="G466" s="170"/>
      <c r="H466" s="170"/>
      <c r="I466" s="170"/>
      <c r="J466" s="171" t="s">
        <v>274</v>
      </c>
      <c r="K466" s="172" t="n">
        <v>3</v>
      </c>
      <c r="L466" s="173"/>
      <c r="M466" s="173"/>
      <c r="N466" s="173" t="n">
        <f aca="false">ROUND(L466*K466,2)</f>
        <v>0</v>
      </c>
      <c r="O466" s="173"/>
      <c r="P466" s="173"/>
      <c r="Q466" s="173"/>
      <c r="R466" s="174"/>
      <c r="T466" s="175"/>
      <c r="U466" s="40" t="s">
        <v>33</v>
      </c>
      <c r="V466" s="176" t="n">
        <v>3.775</v>
      </c>
      <c r="W466" s="176" t="n">
        <f aca="false">V466*K466</f>
        <v>11.325</v>
      </c>
      <c r="X466" s="176" t="n">
        <v>0.00026</v>
      </c>
      <c r="Y466" s="176" t="n">
        <f aca="false">X466*K466</f>
        <v>0.00078</v>
      </c>
      <c r="Z466" s="176" t="n">
        <v>0</v>
      </c>
      <c r="AA466" s="177" t="n">
        <f aca="false">Z466*K466</f>
        <v>0</v>
      </c>
      <c r="AR466" s="10" t="s">
        <v>379</v>
      </c>
      <c r="AT466" s="10" t="s">
        <v>135</v>
      </c>
      <c r="AU466" s="10" t="s">
        <v>85</v>
      </c>
      <c r="AY466" s="10" t="s">
        <v>134</v>
      </c>
      <c r="BE466" s="178" t="n">
        <f aca="false">IF(U466="základní",N466,0)</f>
        <v>0</v>
      </c>
      <c r="BF466" s="178" t="n">
        <f aca="false">IF(U466="snížená",N466,0)</f>
        <v>0</v>
      </c>
      <c r="BG466" s="178" t="n">
        <f aca="false">IF(U466="zákl. přenesená",N466,0)</f>
        <v>0</v>
      </c>
      <c r="BH466" s="178" t="n">
        <f aca="false">IF(U466="sníž. přenesená",N466,0)</f>
        <v>0</v>
      </c>
      <c r="BI466" s="178" t="n">
        <f aca="false">IF(U466="nulová",N466,0)</f>
        <v>0</v>
      </c>
      <c r="BJ466" s="10" t="s">
        <v>74</v>
      </c>
      <c r="BK466" s="178" t="n">
        <f aca="false">ROUND(L466*K466,2)</f>
        <v>0</v>
      </c>
      <c r="BL466" s="10" t="s">
        <v>379</v>
      </c>
      <c r="BM466" s="10" t="s">
        <v>673</v>
      </c>
    </row>
    <row r="467" customFormat="false" ht="15" hidden="false" customHeight="true" outlineLevel="0" collapsed="false">
      <c r="A467" s="28"/>
      <c r="B467" s="167"/>
      <c r="C467" s="220" t="n">
        <v>144</v>
      </c>
      <c r="D467" s="220" t="s">
        <v>225</v>
      </c>
      <c r="E467" s="221" t="s">
        <v>674</v>
      </c>
      <c r="F467" s="222" t="s">
        <v>675</v>
      </c>
      <c r="G467" s="222"/>
      <c r="H467" s="222"/>
      <c r="I467" s="222"/>
      <c r="J467" s="223" t="s">
        <v>274</v>
      </c>
      <c r="K467" s="224" t="n">
        <v>3</v>
      </c>
      <c r="L467" s="225"/>
      <c r="M467" s="225"/>
      <c r="N467" s="225" t="n">
        <f aca="false">ROUND(L467*K467,2)</f>
        <v>0</v>
      </c>
      <c r="O467" s="225"/>
      <c r="P467" s="225"/>
      <c r="Q467" s="225"/>
      <c r="R467" s="174"/>
      <c r="T467" s="175"/>
      <c r="U467" s="40" t="s">
        <v>33</v>
      </c>
      <c r="V467" s="176" t="n">
        <v>0</v>
      </c>
      <c r="W467" s="176" t="n">
        <f aca="false">V467*K467</f>
        <v>0</v>
      </c>
      <c r="X467" s="176" t="n">
        <v>0.0253</v>
      </c>
      <c r="Y467" s="176" t="n">
        <f aca="false">X467*K467</f>
        <v>0.0759</v>
      </c>
      <c r="Z467" s="176" t="n">
        <v>0</v>
      </c>
      <c r="AA467" s="177" t="n">
        <f aca="false">Z467*K467</f>
        <v>0</v>
      </c>
      <c r="AR467" s="10" t="s">
        <v>383</v>
      </c>
      <c r="AT467" s="10" t="s">
        <v>225</v>
      </c>
      <c r="AU467" s="10" t="s">
        <v>85</v>
      </c>
      <c r="AY467" s="10" t="s">
        <v>134</v>
      </c>
      <c r="BE467" s="178" t="n">
        <f aca="false">IF(U467="základní",N467,0)</f>
        <v>0</v>
      </c>
      <c r="BF467" s="178" t="n">
        <f aca="false">IF(U467="snížená",N467,0)</f>
        <v>0</v>
      </c>
      <c r="BG467" s="178" t="n">
        <f aca="false">IF(U467="zákl. přenesená",N467,0)</f>
        <v>0</v>
      </c>
      <c r="BH467" s="178" t="n">
        <f aca="false">IF(U467="sníž. přenesená",N467,0)</f>
        <v>0</v>
      </c>
      <c r="BI467" s="178" t="n">
        <f aca="false">IF(U467="nulová",N467,0)</f>
        <v>0</v>
      </c>
      <c r="BJ467" s="10" t="s">
        <v>74</v>
      </c>
      <c r="BK467" s="178" t="n">
        <f aca="false">ROUND(L467*K467,2)</f>
        <v>0</v>
      </c>
      <c r="BL467" s="10" t="s">
        <v>379</v>
      </c>
      <c r="BM467" s="10" t="s">
        <v>676</v>
      </c>
    </row>
    <row r="468" customFormat="false" ht="31.5" hidden="false" customHeight="true" outlineLevel="0" collapsed="false">
      <c r="A468" s="28"/>
      <c r="B468" s="167"/>
      <c r="C468" s="168" t="n">
        <v>145</v>
      </c>
      <c r="D468" s="168" t="s">
        <v>135</v>
      </c>
      <c r="E468" s="169" t="s">
        <v>677</v>
      </c>
      <c r="F468" s="170" t="s">
        <v>678</v>
      </c>
      <c r="G468" s="170"/>
      <c r="H468" s="170"/>
      <c r="I468" s="170"/>
      <c r="J468" s="171" t="s">
        <v>274</v>
      </c>
      <c r="K468" s="172" t="n">
        <v>6</v>
      </c>
      <c r="L468" s="173"/>
      <c r="M468" s="173"/>
      <c r="N468" s="173" t="n">
        <f aca="false">ROUND(L468*K468,2)</f>
        <v>0</v>
      </c>
      <c r="O468" s="173"/>
      <c r="P468" s="173"/>
      <c r="Q468" s="173"/>
      <c r="R468" s="174"/>
      <c r="T468" s="175"/>
      <c r="U468" s="40" t="s">
        <v>33</v>
      </c>
      <c r="V468" s="176" t="n">
        <v>0</v>
      </c>
      <c r="W468" s="176" t="n">
        <f aca="false">V468*K468</f>
        <v>0</v>
      </c>
      <c r="X468" s="176" t="n">
        <v>0</v>
      </c>
      <c r="Y468" s="176" t="n">
        <f aca="false">X468*K468</f>
        <v>0</v>
      </c>
      <c r="Z468" s="176" t="n">
        <v>0</v>
      </c>
      <c r="AA468" s="177" t="n">
        <f aca="false">Z468*K468</f>
        <v>0</v>
      </c>
      <c r="AR468" s="10" t="s">
        <v>379</v>
      </c>
      <c r="AT468" s="10" t="s">
        <v>135</v>
      </c>
      <c r="AU468" s="10" t="s">
        <v>85</v>
      </c>
      <c r="AY468" s="10" t="s">
        <v>134</v>
      </c>
      <c r="BE468" s="178" t="n">
        <f aca="false">IF(U468="základní",N468,0)</f>
        <v>0</v>
      </c>
      <c r="BF468" s="178" t="n">
        <f aca="false">IF(U468="snížená",N468,0)</f>
        <v>0</v>
      </c>
      <c r="BG468" s="178" t="n">
        <f aca="false">IF(U468="zákl. přenesená",N468,0)</f>
        <v>0</v>
      </c>
      <c r="BH468" s="178" t="n">
        <f aca="false">IF(U468="sníž. přenesená",N468,0)</f>
        <v>0</v>
      </c>
      <c r="BI468" s="178" t="n">
        <f aca="false">IF(U468="nulová",N468,0)</f>
        <v>0</v>
      </c>
      <c r="BJ468" s="10" t="s">
        <v>74</v>
      </c>
      <c r="BK468" s="178" t="n">
        <f aca="false">ROUND(L468*K468,2)</f>
        <v>0</v>
      </c>
      <c r="BL468" s="10" t="s">
        <v>379</v>
      </c>
      <c r="BM468" s="10" t="s">
        <v>679</v>
      </c>
    </row>
    <row r="469" s="198" customFormat="true" ht="14.25" hidden="false" customHeight="true" outlineLevel="0" collapsed="false">
      <c r="B469" s="199"/>
      <c r="C469" s="200"/>
      <c r="D469" s="200"/>
      <c r="E469" s="201"/>
      <c r="F469" s="202" t="s">
        <v>680</v>
      </c>
      <c r="G469" s="202"/>
      <c r="H469" s="202"/>
      <c r="I469" s="202"/>
      <c r="J469" s="200"/>
      <c r="K469" s="201"/>
      <c r="L469" s="200"/>
      <c r="M469" s="200"/>
      <c r="N469" s="200"/>
      <c r="O469" s="200"/>
      <c r="P469" s="200"/>
      <c r="Q469" s="200"/>
      <c r="R469" s="203"/>
      <c r="T469" s="204"/>
      <c r="U469" s="200"/>
      <c r="V469" s="200"/>
      <c r="W469" s="200"/>
      <c r="X469" s="200"/>
      <c r="Y469" s="200"/>
      <c r="Z469" s="200"/>
      <c r="AA469" s="205"/>
      <c r="AT469" s="206" t="s">
        <v>147</v>
      </c>
      <c r="AU469" s="206" t="s">
        <v>85</v>
      </c>
      <c r="AV469" s="198" t="s">
        <v>74</v>
      </c>
      <c r="AW469" s="198" t="s">
        <v>26</v>
      </c>
      <c r="AX469" s="198" t="s">
        <v>68</v>
      </c>
      <c r="AY469" s="206" t="s">
        <v>134</v>
      </c>
    </row>
    <row r="470" s="188" customFormat="true" ht="14.25" hidden="false" customHeight="true" outlineLevel="0" collapsed="false">
      <c r="B470" s="189"/>
      <c r="C470" s="190"/>
      <c r="D470" s="190"/>
      <c r="E470" s="191"/>
      <c r="F470" s="207" t="s">
        <v>622</v>
      </c>
      <c r="G470" s="207"/>
      <c r="H470" s="207"/>
      <c r="I470" s="207"/>
      <c r="J470" s="190"/>
      <c r="K470" s="193" t="n">
        <v>6</v>
      </c>
      <c r="L470" s="190"/>
      <c r="M470" s="190"/>
      <c r="N470" s="190"/>
      <c r="O470" s="190"/>
      <c r="P470" s="190"/>
      <c r="Q470" s="190"/>
      <c r="R470" s="194"/>
      <c r="T470" s="195"/>
      <c r="U470" s="190"/>
      <c r="V470" s="190"/>
      <c r="W470" s="190"/>
      <c r="X470" s="190"/>
      <c r="Y470" s="190"/>
      <c r="Z470" s="190"/>
      <c r="AA470" s="196"/>
      <c r="AT470" s="197" t="s">
        <v>147</v>
      </c>
      <c r="AU470" s="197" t="s">
        <v>85</v>
      </c>
      <c r="AV470" s="188" t="s">
        <v>85</v>
      </c>
      <c r="AW470" s="188" t="s">
        <v>26</v>
      </c>
      <c r="AX470" s="188" t="s">
        <v>74</v>
      </c>
      <c r="AY470" s="197" t="s">
        <v>134</v>
      </c>
    </row>
    <row r="471" s="28" customFormat="true" ht="16.5" hidden="false" customHeight="true" outlineLevel="0" collapsed="false">
      <c r="B471" s="167"/>
      <c r="C471" s="220" t="n">
        <v>146</v>
      </c>
      <c r="D471" s="220" t="s">
        <v>225</v>
      </c>
      <c r="E471" s="221" t="s">
        <v>681</v>
      </c>
      <c r="F471" s="222" t="s">
        <v>682</v>
      </c>
      <c r="G471" s="222"/>
      <c r="H471" s="222"/>
      <c r="I471" s="222"/>
      <c r="J471" s="223" t="s">
        <v>221</v>
      </c>
      <c r="K471" s="224" t="n">
        <v>4.2</v>
      </c>
      <c r="L471" s="225"/>
      <c r="M471" s="225"/>
      <c r="N471" s="225" t="n">
        <f aca="false">ROUND(L471*K471,2)</f>
        <v>0</v>
      </c>
      <c r="O471" s="225"/>
      <c r="P471" s="225"/>
      <c r="Q471" s="225"/>
      <c r="R471" s="174"/>
      <c r="T471" s="175"/>
      <c r="U471" s="40" t="s">
        <v>33</v>
      </c>
      <c r="V471" s="176" t="n">
        <v>0</v>
      </c>
      <c r="W471" s="176" t="n">
        <f aca="false">V471*K471</f>
        <v>0</v>
      </c>
      <c r="X471" s="176" t="n">
        <v>0</v>
      </c>
      <c r="Y471" s="176" t="n">
        <f aca="false">X471*K471</f>
        <v>0</v>
      </c>
      <c r="Z471" s="176" t="n">
        <v>0</v>
      </c>
      <c r="AA471" s="177" t="n">
        <f aca="false">Z471*K471</f>
        <v>0</v>
      </c>
      <c r="AR471" s="10" t="s">
        <v>383</v>
      </c>
      <c r="AT471" s="10" t="s">
        <v>225</v>
      </c>
      <c r="AU471" s="10" t="s">
        <v>85</v>
      </c>
      <c r="AY471" s="10" t="s">
        <v>134</v>
      </c>
      <c r="BE471" s="178" t="n">
        <f aca="false">IF(U471="základní",N471,0)</f>
        <v>0</v>
      </c>
      <c r="BF471" s="178" t="n">
        <f aca="false">IF(U471="snížená",N471,0)</f>
        <v>0</v>
      </c>
      <c r="BG471" s="178" t="n">
        <f aca="false">IF(U471="zákl. přenesená",N471,0)</f>
        <v>0</v>
      </c>
      <c r="BH471" s="178" t="n">
        <f aca="false">IF(U471="sníž. přenesená",N471,0)</f>
        <v>0</v>
      </c>
      <c r="BI471" s="178" t="n">
        <f aca="false">IF(U471="nulová",N471,0)</f>
        <v>0</v>
      </c>
      <c r="BJ471" s="10" t="s">
        <v>74</v>
      </c>
      <c r="BK471" s="178" t="n">
        <f aca="false">ROUND(L471*K471,2)</f>
        <v>0</v>
      </c>
      <c r="BL471" s="10" t="s">
        <v>379</v>
      </c>
      <c r="BM471" s="10" t="s">
        <v>683</v>
      </c>
    </row>
    <row r="472" s="188" customFormat="true" ht="16.5" hidden="false" customHeight="true" outlineLevel="0" collapsed="false">
      <c r="B472" s="189"/>
      <c r="C472" s="190"/>
      <c r="D472" s="190"/>
      <c r="E472" s="191"/>
      <c r="F472" s="192" t="s">
        <v>684</v>
      </c>
      <c r="G472" s="192"/>
      <c r="H472" s="192"/>
      <c r="I472" s="192"/>
      <c r="J472" s="190"/>
      <c r="K472" s="193" t="n">
        <v>4.2</v>
      </c>
      <c r="L472" s="190"/>
      <c r="M472" s="190"/>
      <c r="N472" s="190"/>
      <c r="O472" s="190"/>
      <c r="P472" s="190"/>
      <c r="Q472" s="190"/>
      <c r="R472" s="194"/>
      <c r="T472" s="195"/>
      <c r="U472" s="190"/>
      <c r="V472" s="190"/>
      <c r="W472" s="190"/>
      <c r="X472" s="190"/>
      <c r="Y472" s="190"/>
      <c r="Z472" s="190"/>
      <c r="AA472" s="196"/>
      <c r="AT472" s="197" t="s">
        <v>147</v>
      </c>
      <c r="AU472" s="197" t="s">
        <v>85</v>
      </c>
      <c r="AV472" s="188" t="s">
        <v>85</v>
      </c>
      <c r="AW472" s="188" t="s">
        <v>26</v>
      </c>
      <c r="AX472" s="188" t="s">
        <v>74</v>
      </c>
      <c r="AY472" s="197" t="s">
        <v>134</v>
      </c>
    </row>
    <row r="473" s="28" customFormat="true" ht="17.25" hidden="false" customHeight="true" outlineLevel="0" collapsed="false">
      <c r="B473" s="167"/>
      <c r="C473" s="220" t="n">
        <v>147</v>
      </c>
      <c r="D473" s="220" t="s">
        <v>225</v>
      </c>
      <c r="E473" s="221" t="s">
        <v>685</v>
      </c>
      <c r="F473" s="222" t="s">
        <v>686</v>
      </c>
      <c r="G473" s="222"/>
      <c r="H473" s="222"/>
      <c r="I473" s="222"/>
      <c r="J473" s="223" t="s">
        <v>274</v>
      </c>
      <c r="K473" s="224" t="n">
        <v>12</v>
      </c>
      <c r="L473" s="225"/>
      <c r="M473" s="225"/>
      <c r="N473" s="225" t="n">
        <f aca="false">ROUND(L473*K473,2)</f>
        <v>0</v>
      </c>
      <c r="O473" s="225"/>
      <c r="P473" s="225"/>
      <c r="Q473" s="225"/>
      <c r="R473" s="174"/>
      <c r="T473" s="175"/>
      <c r="U473" s="40" t="s">
        <v>33</v>
      </c>
      <c r="V473" s="176" t="n">
        <v>0</v>
      </c>
      <c r="W473" s="176" t="n">
        <f aca="false">V473*K473</f>
        <v>0</v>
      </c>
      <c r="X473" s="176" t="n">
        <v>0</v>
      </c>
      <c r="Y473" s="176" t="n">
        <f aca="false">X473*K473</f>
        <v>0</v>
      </c>
      <c r="Z473" s="176" t="n">
        <v>0</v>
      </c>
      <c r="AA473" s="177" t="n">
        <f aca="false">Z473*K473</f>
        <v>0</v>
      </c>
      <c r="AR473" s="10" t="s">
        <v>383</v>
      </c>
      <c r="AT473" s="10" t="s">
        <v>225</v>
      </c>
      <c r="AU473" s="10" t="s">
        <v>85</v>
      </c>
      <c r="AY473" s="10" t="s">
        <v>134</v>
      </c>
      <c r="BE473" s="178" t="n">
        <f aca="false">IF(U473="základní",N473,0)</f>
        <v>0</v>
      </c>
      <c r="BF473" s="178" t="n">
        <f aca="false">IF(U473="snížená",N473,0)</f>
        <v>0</v>
      </c>
      <c r="BG473" s="178" t="n">
        <f aca="false">IF(U473="zákl. přenesená",N473,0)</f>
        <v>0</v>
      </c>
      <c r="BH473" s="178" t="n">
        <f aca="false">IF(U473="sníž. přenesená",N473,0)</f>
        <v>0</v>
      </c>
      <c r="BI473" s="178" t="n">
        <f aca="false">IF(U473="nulová",N473,0)</f>
        <v>0</v>
      </c>
      <c r="BJ473" s="10" t="s">
        <v>74</v>
      </c>
      <c r="BK473" s="178" t="n">
        <f aca="false">ROUND(L473*K473,2)</f>
        <v>0</v>
      </c>
      <c r="BL473" s="10" t="s">
        <v>379</v>
      </c>
      <c r="BM473" s="10" t="s">
        <v>687</v>
      </c>
    </row>
    <row r="474" s="188" customFormat="true" ht="15.75" hidden="false" customHeight="true" outlineLevel="0" collapsed="false">
      <c r="B474" s="189"/>
      <c r="C474" s="190"/>
      <c r="D474" s="190"/>
      <c r="E474" s="191"/>
      <c r="F474" s="192" t="s">
        <v>688</v>
      </c>
      <c r="G474" s="192"/>
      <c r="H474" s="192"/>
      <c r="I474" s="192"/>
      <c r="J474" s="190"/>
      <c r="K474" s="193" t="n">
        <v>12</v>
      </c>
      <c r="L474" s="190"/>
      <c r="M474" s="190"/>
      <c r="N474" s="190"/>
      <c r="O474" s="190"/>
      <c r="P474" s="190"/>
      <c r="Q474" s="190"/>
      <c r="R474" s="194"/>
      <c r="T474" s="195"/>
      <c r="U474" s="190"/>
      <c r="V474" s="190"/>
      <c r="W474" s="190"/>
      <c r="X474" s="190"/>
      <c r="Y474" s="190"/>
      <c r="Z474" s="190"/>
      <c r="AA474" s="196"/>
      <c r="AT474" s="197" t="s">
        <v>147</v>
      </c>
      <c r="AU474" s="197" t="s">
        <v>85</v>
      </c>
      <c r="AV474" s="188" t="s">
        <v>85</v>
      </c>
      <c r="AW474" s="188" t="s">
        <v>26</v>
      </c>
      <c r="AX474" s="188" t="s">
        <v>74</v>
      </c>
      <c r="AY474" s="197" t="s">
        <v>134</v>
      </c>
    </row>
    <row r="475" s="28" customFormat="true" ht="31.5" hidden="false" customHeight="true" outlineLevel="0" collapsed="false">
      <c r="B475" s="167"/>
      <c r="C475" s="168" t="n">
        <v>148</v>
      </c>
      <c r="D475" s="168" t="s">
        <v>135</v>
      </c>
      <c r="E475" s="169" t="s">
        <v>689</v>
      </c>
      <c r="F475" s="170" t="s">
        <v>690</v>
      </c>
      <c r="G475" s="170"/>
      <c r="H475" s="170"/>
      <c r="I475" s="170"/>
      <c r="J475" s="171" t="s">
        <v>274</v>
      </c>
      <c r="K475" s="172" t="n">
        <v>2</v>
      </c>
      <c r="L475" s="173"/>
      <c r="M475" s="173"/>
      <c r="N475" s="173" t="n">
        <f aca="false">ROUND(L475*K475,2)</f>
        <v>0</v>
      </c>
      <c r="O475" s="173"/>
      <c r="P475" s="173"/>
      <c r="Q475" s="173"/>
      <c r="R475" s="174"/>
      <c r="T475" s="175"/>
      <c r="U475" s="40" t="s">
        <v>33</v>
      </c>
      <c r="V475" s="176" t="n">
        <v>0</v>
      </c>
      <c r="W475" s="176" t="n">
        <f aca="false">V475*K475</f>
        <v>0</v>
      </c>
      <c r="X475" s="176" t="n">
        <v>0</v>
      </c>
      <c r="Y475" s="176" t="n">
        <f aca="false">X475*K475</f>
        <v>0</v>
      </c>
      <c r="Z475" s="176" t="n">
        <v>0</v>
      </c>
      <c r="AA475" s="177" t="n">
        <f aca="false">Z475*K475</f>
        <v>0</v>
      </c>
      <c r="AR475" s="10" t="s">
        <v>379</v>
      </c>
      <c r="AT475" s="10" t="s">
        <v>135</v>
      </c>
      <c r="AU475" s="10" t="s">
        <v>85</v>
      </c>
      <c r="AY475" s="10" t="s">
        <v>134</v>
      </c>
      <c r="BE475" s="178" t="n">
        <f aca="false">IF(U475="základní",N475,0)</f>
        <v>0</v>
      </c>
      <c r="BF475" s="178" t="n">
        <f aca="false">IF(U475="snížená",N475,0)</f>
        <v>0</v>
      </c>
      <c r="BG475" s="178" t="n">
        <f aca="false">IF(U475="zákl. přenesená",N475,0)</f>
        <v>0</v>
      </c>
      <c r="BH475" s="178" t="n">
        <f aca="false">IF(U475="sníž. přenesená",N475,0)</f>
        <v>0</v>
      </c>
      <c r="BI475" s="178" t="n">
        <f aca="false">IF(U475="nulová",N475,0)</f>
        <v>0</v>
      </c>
      <c r="BJ475" s="10" t="s">
        <v>74</v>
      </c>
      <c r="BK475" s="178" t="n">
        <f aca="false">ROUND(L475*K475,2)</f>
        <v>0</v>
      </c>
      <c r="BL475" s="10" t="s">
        <v>379</v>
      </c>
      <c r="BM475" s="10" t="s">
        <v>691</v>
      </c>
    </row>
    <row r="476" customFormat="false" ht="22.5" hidden="false" customHeight="true" outlineLevel="0" collapsed="false">
      <c r="A476" s="28"/>
      <c r="B476" s="167"/>
      <c r="C476" s="220" t="n">
        <v>149</v>
      </c>
      <c r="D476" s="220" t="s">
        <v>225</v>
      </c>
      <c r="E476" s="221" t="s">
        <v>692</v>
      </c>
      <c r="F476" s="222" t="s">
        <v>693</v>
      </c>
      <c r="G476" s="222"/>
      <c r="H476" s="222"/>
      <c r="I476" s="222"/>
      <c r="J476" s="223" t="s">
        <v>274</v>
      </c>
      <c r="K476" s="224" t="n">
        <v>1</v>
      </c>
      <c r="L476" s="225"/>
      <c r="M476" s="225"/>
      <c r="N476" s="225" t="n">
        <f aca="false">ROUND(L476*K476,2)</f>
        <v>0</v>
      </c>
      <c r="O476" s="225"/>
      <c r="P476" s="225"/>
      <c r="Q476" s="225"/>
      <c r="R476" s="174"/>
      <c r="T476" s="175"/>
      <c r="U476" s="40" t="s">
        <v>33</v>
      </c>
      <c r="V476" s="176" t="n">
        <v>0</v>
      </c>
      <c r="W476" s="176" t="n">
        <f aca="false">V476*K476</f>
        <v>0</v>
      </c>
      <c r="X476" s="176" t="n">
        <v>0</v>
      </c>
      <c r="Y476" s="176" t="n">
        <f aca="false">X476*K476</f>
        <v>0</v>
      </c>
      <c r="Z476" s="176" t="n">
        <v>0</v>
      </c>
      <c r="AA476" s="177" t="n">
        <f aca="false">Z476*K476</f>
        <v>0</v>
      </c>
      <c r="AR476" s="10" t="s">
        <v>383</v>
      </c>
      <c r="AT476" s="10" t="s">
        <v>225</v>
      </c>
      <c r="AU476" s="10" t="s">
        <v>85</v>
      </c>
      <c r="AY476" s="10" t="s">
        <v>134</v>
      </c>
      <c r="BE476" s="178" t="n">
        <f aca="false">IF(U476="základní",N476,0)</f>
        <v>0</v>
      </c>
      <c r="BF476" s="178" t="n">
        <f aca="false">IF(U476="snížená",N476,0)</f>
        <v>0</v>
      </c>
      <c r="BG476" s="178" t="n">
        <f aca="false">IF(U476="zákl. přenesená",N476,0)</f>
        <v>0</v>
      </c>
      <c r="BH476" s="178" t="n">
        <f aca="false">IF(U476="sníž. přenesená",N476,0)</f>
        <v>0</v>
      </c>
      <c r="BI476" s="178" t="n">
        <f aca="false">IF(U476="nulová",N476,0)</f>
        <v>0</v>
      </c>
      <c r="BJ476" s="10" t="s">
        <v>74</v>
      </c>
      <c r="BK476" s="178" t="n">
        <f aca="false">ROUND(L476*K476,2)</f>
        <v>0</v>
      </c>
      <c r="BL476" s="10" t="s">
        <v>379</v>
      </c>
      <c r="BM476" s="10" t="s">
        <v>694</v>
      </c>
    </row>
    <row r="477" customFormat="false" ht="21.75" hidden="false" customHeight="true" outlineLevel="0" collapsed="false">
      <c r="A477" s="28"/>
      <c r="B477" s="167"/>
      <c r="C477" s="220" t="n">
        <v>150</v>
      </c>
      <c r="D477" s="220" t="s">
        <v>225</v>
      </c>
      <c r="E477" s="221" t="s">
        <v>695</v>
      </c>
      <c r="F477" s="222" t="s">
        <v>696</v>
      </c>
      <c r="G477" s="222"/>
      <c r="H477" s="222"/>
      <c r="I477" s="222"/>
      <c r="J477" s="223" t="s">
        <v>274</v>
      </c>
      <c r="K477" s="224" t="n">
        <v>1</v>
      </c>
      <c r="L477" s="225"/>
      <c r="M477" s="225"/>
      <c r="N477" s="225" t="n">
        <f aca="false">ROUND(L477*K477,2)</f>
        <v>0</v>
      </c>
      <c r="O477" s="225"/>
      <c r="P477" s="225"/>
      <c r="Q477" s="225"/>
      <c r="R477" s="174"/>
      <c r="T477" s="175"/>
      <c r="U477" s="40" t="s">
        <v>33</v>
      </c>
      <c r="V477" s="176" t="n">
        <v>0</v>
      </c>
      <c r="W477" s="176" t="n">
        <f aca="false">V477*K477</f>
        <v>0</v>
      </c>
      <c r="X477" s="176" t="n">
        <v>0</v>
      </c>
      <c r="Y477" s="176" t="n">
        <f aca="false">X477*K477</f>
        <v>0</v>
      </c>
      <c r="Z477" s="176" t="n">
        <v>0</v>
      </c>
      <c r="AA477" s="177" t="n">
        <f aca="false">Z477*K477</f>
        <v>0</v>
      </c>
      <c r="AR477" s="10" t="s">
        <v>383</v>
      </c>
      <c r="AT477" s="10" t="s">
        <v>225</v>
      </c>
      <c r="AU477" s="10" t="s">
        <v>85</v>
      </c>
      <c r="AY477" s="10" t="s">
        <v>134</v>
      </c>
      <c r="BE477" s="178" t="n">
        <f aca="false">IF(U477="základní",N477,0)</f>
        <v>0</v>
      </c>
      <c r="BF477" s="178" t="n">
        <f aca="false">IF(U477="snížená",N477,0)</f>
        <v>0</v>
      </c>
      <c r="BG477" s="178" t="n">
        <f aca="false">IF(U477="zákl. přenesená",N477,0)</f>
        <v>0</v>
      </c>
      <c r="BH477" s="178" t="n">
        <f aca="false">IF(U477="sníž. přenesená",N477,0)</f>
        <v>0</v>
      </c>
      <c r="BI477" s="178" t="n">
        <f aca="false">IF(U477="nulová",N477,0)</f>
        <v>0</v>
      </c>
      <c r="BJ477" s="10" t="s">
        <v>74</v>
      </c>
      <c r="BK477" s="178" t="n">
        <f aca="false">ROUND(L477*K477,2)</f>
        <v>0</v>
      </c>
      <c r="BL477" s="10" t="s">
        <v>379</v>
      </c>
      <c r="BM477" s="10" t="s">
        <v>697</v>
      </c>
    </row>
    <row r="478" customFormat="false" ht="28.5" hidden="false" customHeight="true" outlineLevel="0" collapsed="false">
      <c r="A478" s="28"/>
      <c r="B478" s="167"/>
      <c r="C478" s="168" t="n">
        <v>151</v>
      </c>
      <c r="D478" s="168" t="s">
        <v>135</v>
      </c>
      <c r="E478" s="169" t="s">
        <v>698</v>
      </c>
      <c r="F478" s="170" t="s">
        <v>699</v>
      </c>
      <c r="G478" s="170"/>
      <c r="H478" s="170"/>
      <c r="I478" s="170"/>
      <c r="J478" s="171" t="s">
        <v>196</v>
      </c>
      <c r="K478" s="172" t="n">
        <v>0.33</v>
      </c>
      <c r="L478" s="173"/>
      <c r="M478" s="173"/>
      <c r="N478" s="173" t="n">
        <f aca="false">ROUND(L478*K478,2)</f>
        <v>0</v>
      </c>
      <c r="O478" s="173"/>
      <c r="P478" s="173"/>
      <c r="Q478" s="173"/>
      <c r="R478" s="174"/>
      <c r="T478" s="175"/>
      <c r="U478" s="40" t="s">
        <v>33</v>
      </c>
      <c r="V478" s="176" t="n">
        <v>0</v>
      </c>
      <c r="W478" s="176" t="n">
        <f aca="false">V478*K478</f>
        <v>0</v>
      </c>
      <c r="X478" s="176" t="n">
        <v>0</v>
      </c>
      <c r="Y478" s="176" t="n">
        <f aca="false">X478*K478</f>
        <v>0</v>
      </c>
      <c r="Z478" s="176" t="n">
        <v>0</v>
      </c>
      <c r="AA478" s="177" t="n">
        <f aca="false">Z478*K478</f>
        <v>0</v>
      </c>
      <c r="AR478" s="10" t="s">
        <v>379</v>
      </c>
      <c r="AT478" s="10" t="s">
        <v>135</v>
      </c>
      <c r="AU478" s="10" t="s">
        <v>85</v>
      </c>
      <c r="AY478" s="10" t="s">
        <v>134</v>
      </c>
      <c r="BE478" s="178" t="n">
        <f aca="false">IF(U478="základní",N478,0)</f>
        <v>0</v>
      </c>
      <c r="BF478" s="178" t="n">
        <f aca="false">IF(U478="snížená",N478,0)</f>
        <v>0</v>
      </c>
      <c r="BG478" s="178" t="n">
        <f aca="false">IF(U478="zákl. přenesená",N478,0)</f>
        <v>0</v>
      </c>
      <c r="BH478" s="178" t="n">
        <f aca="false">IF(U478="sníž. přenesená",N478,0)</f>
        <v>0</v>
      </c>
      <c r="BI478" s="178" t="n">
        <f aca="false">IF(U478="nulová",N478,0)</f>
        <v>0</v>
      </c>
      <c r="BJ478" s="10" t="s">
        <v>74</v>
      </c>
      <c r="BK478" s="178" t="n">
        <f aca="false">ROUND(L478*K478,2)</f>
        <v>0</v>
      </c>
      <c r="BL478" s="10" t="s">
        <v>379</v>
      </c>
      <c r="BM478" s="10" t="s">
        <v>700</v>
      </c>
    </row>
    <row r="479" s="153" customFormat="true" ht="23.25" hidden="false" customHeight="true" outlineLevel="0" collapsed="false">
      <c r="B479" s="154"/>
      <c r="C479" s="155"/>
      <c r="D479" s="165" t="s">
        <v>114</v>
      </c>
      <c r="E479" s="165"/>
      <c r="F479" s="165"/>
      <c r="G479" s="165"/>
      <c r="H479" s="165"/>
      <c r="I479" s="165"/>
      <c r="J479" s="165"/>
      <c r="K479" s="165"/>
      <c r="L479" s="165"/>
      <c r="M479" s="165"/>
      <c r="N479" s="187" t="n">
        <f aca="false">N480</f>
        <v>0</v>
      </c>
      <c r="O479" s="187"/>
      <c r="P479" s="187"/>
      <c r="Q479" s="187"/>
      <c r="R479" s="158"/>
      <c r="T479" s="159"/>
      <c r="U479" s="155"/>
      <c r="V479" s="155"/>
      <c r="W479" s="160" t="n">
        <f aca="false">SUM(W485:W491)</f>
        <v>3.56328</v>
      </c>
      <c r="X479" s="155"/>
      <c r="Y479" s="160" t="n">
        <f aca="false">SUM(Y485:Y491)</f>
        <v>0.14624088</v>
      </c>
      <c r="Z479" s="155"/>
      <c r="AA479" s="161" t="n">
        <f aca="false">SUM(AA485:AA491)</f>
        <v>0</v>
      </c>
      <c r="AR479" s="162" t="s">
        <v>85</v>
      </c>
      <c r="AT479" s="163" t="s">
        <v>67</v>
      </c>
      <c r="AU479" s="163" t="s">
        <v>74</v>
      </c>
      <c r="AY479" s="162" t="s">
        <v>134</v>
      </c>
      <c r="BK479" s="164" t="n">
        <f aca="false">SUM(BK485:BK491)</f>
        <v>0</v>
      </c>
    </row>
    <row r="480" s="28" customFormat="true" ht="25.5" hidden="false" customHeight="true" outlineLevel="0" collapsed="false">
      <c r="B480" s="167"/>
      <c r="C480" s="168"/>
      <c r="D480" s="168" t="s">
        <v>135</v>
      </c>
      <c r="E480" s="169" t="s">
        <v>701</v>
      </c>
      <c r="F480" s="170" t="s">
        <v>702</v>
      </c>
      <c r="G480" s="170"/>
      <c r="H480" s="170"/>
      <c r="I480" s="170"/>
      <c r="J480" s="171" t="s">
        <v>170</v>
      </c>
      <c r="K480" s="172" t="n">
        <v>1</v>
      </c>
      <c r="L480" s="173"/>
      <c r="M480" s="173"/>
      <c r="N480" s="173" t="n">
        <f aca="false">ROUND(L480*K480,2)</f>
        <v>0</v>
      </c>
      <c r="O480" s="173"/>
      <c r="P480" s="173"/>
      <c r="Q480" s="173"/>
      <c r="R480" s="174"/>
      <c r="T480" s="175"/>
      <c r="U480" s="40" t="s">
        <v>33</v>
      </c>
      <c r="V480" s="176" t="n">
        <v>0</v>
      </c>
      <c r="W480" s="176" t="n">
        <f aca="false">V480*K480</f>
        <v>0</v>
      </c>
      <c r="X480" s="176" t="n">
        <v>0</v>
      </c>
      <c r="Y480" s="176" t="n">
        <f aca="false">X480*K480</f>
        <v>0</v>
      </c>
      <c r="Z480" s="176" t="n">
        <v>0</v>
      </c>
      <c r="AA480" s="177" t="n">
        <f aca="false">Z480*K480</f>
        <v>0</v>
      </c>
      <c r="AR480" s="10" t="s">
        <v>379</v>
      </c>
      <c r="AT480" s="10" t="s">
        <v>135</v>
      </c>
      <c r="AU480" s="10" t="s">
        <v>85</v>
      </c>
      <c r="AY480" s="10" t="s">
        <v>134</v>
      </c>
      <c r="BE480" s="178" t="n">
        <f aca="false">IF(U480="základní",N480,0)</f>
        <v>0</v>
      </c>
      <c r="BF480" s="178" t="n">
        <f aca="false">IF(U480="snížená",N480,0)</f>
        <v>0</v>
      </c>
      <c r="BG480" s="178" t="n">
        <f aca="false">IF(U480="zákl. přenesená",N480,0)</f>
        <v>0</v>
      </c>
      <c r="BH480" s="178" t="n">
        <f aca="false">IF(U480="sníž. přenesená",N480,0)</f>
        <v>0</v>
      </c>
      <c r="BI480" s="178" t="n">
        <f aca="false">IF(U480="nulová",N480,0)</f>
        <v>0</v>
      </c>
      <c r="BJ480" s="10" t="s">
        <v>74</v>
      </c>
      <c r="BK480" s="178" t="n">
        <f aca="false">ROUND(L480*K480,2)</f>
        <v>0</v>
      </c>
      <c r="BL480" s="10" t="s">
        <v>379</v>
      </c>
      <c r="BM480" s="10" t="s">
        <v>433</v>
      </c>
    </row>
    <row r="481" s="153" customFormat="true" ht="20.25" hidden="false" customHeight="true" outlineLevel="0" collapsed="false">
      <c r="B481" s="154"/>
      <c r="C481" s="155"/>
      <c r="D481" s="165" t="s">
        <v>115</v>
      </c>
      <c r="E481" s="165"/>
      <c r="F481" s="165"/>
      <c r="G481" s="165"/>
      <c r="H481" s="165"/>
      <c r="I481" s="165"/>
      <c r="J481" s="165"/>
      <c r="K481" s="165"/>
      <c r="L481" s="165"/>
      <c r="M481" s="165"/>
      <c r="N481" s="187" t="n">
        <f aca="false">SUM(N482:Q489)</f>
        <v>0</v>
      </c>
      <c r="O481" s="187"/>
      <c r="P481" s="187"/>
      <c r="Q481" s="187"/>
      <c r="R481" s="158"/>
      <c r="T481" s="159"/>
      <c r="U481" s="155"/>
      <c r="V481" s="155"/>
      <c r="W481" s="160" t="n">
        <f aca="false">SUM(W482:W489)</f>
        <v>8.8055</v>
      </c>
      <c r="X481" s="155"/>
      <c r="Y481" s="160" t="n">
        <f aca="false">SUM(Y482:Y489)</f>
        <v>0.42407328</v>
      </c>
      <c r="Z481" s="155"/>
      <c r="AA481" s="161" t="n">
        <f aca="false">SUM(AA482:AA489)</f>
        <v>0</v>
      </c>
      <c r="AR481" s="162" t="s">
        <v>85</v>
      </c>
      <c r="AT481" s="163" t="s">
        <v>67</v>
      </c>
      <c r="AU481" s="163" t="s">
        <v>74</v>
      </c>
      <c r="AY481" s="162" t="s">
        <v>134</v>
      </c>
      <c r="BK481" s="164" t="n">
        <f aca="false">SUM(BK482:BK489)</f>
        <v>0</v>
      </c>
    </row>
    <row r="482" s="28" customFormat="true" ht="31.5" hidden="false" customHeight="true" outlineLevel="0" collapsed="false">
      <c r="B482" s="167"/>
      <c r="C482" s="168" t="n">
        <v>151</v>
      </c>
      <c r="D482" s="168" t="s">
        <v>135</v>
      </c>
      <c r="E482" s="169" t="s">
        <v>703</v>
      </c>
      <c r="F482" s="170" t="s">
        <v>704</v>
      </c>
      <c r="G482" s="170"/>
      <c r="H482" s="170"/>
      <c r="I482" s="170"/>
      <c r="J482" s="171" t="s">
        <v>138</v>
      </c>
      <c r="K482" s="172" t="n">
        <v>67.764</v>
      </c>
      <c r="L482" s="173"/>
      <c r="M482" s="173"/>
      <c r="N482" s="173" t="n">
        <f aca="false">ROUND(L482*K482,2)</f>
        <v>0</v>
      </c>
      <c r="O482" s="173"/>
      <c r="P482" s="173"/>
      <c r="Q482" s="173"/>
      <c r="R482" s="174"/>
      <c r="T482" s="175"/>
      <c r="U482" s="40" t="s">
        <v>33</v>
      </c>
      <c r="V482" s="176" t="n">
        <v>0.125</v>
      </c>
      <c r="W482" s="176" t="n">
        <f aca="false">V482*K482</f>
        <v>8.4705</v>
      </c>
      <c r="X482" s="176" t="n">
        <v>0.0041</v>
      </c>
      <c r="Y482" s="176" t="n">
        <f aca="false">X482*K482</f>
        <v>0.2778324</v>
      </c>
      <c r="Z482" s="176" t="n">
        <v>0</v>
      </c>
      <c r="AA482" s="177" t="n">
        <f aca="false">Z482*K482</f>
        <v>0</v>
      </c>
      <c r="AR482" s="10" t="s">
        <v>379</v>
      </c>
      <c r="AT482" s="10" t="s">
        <v>135</v>
      </c>
      <c r="AU482" s="10" t="s">
        <v>85</v>
      </c>
      <c r="AY482" s="10" t="s">
        <v>134</v>
      </c>
      <c r="BE482" s="178" t="n">
        <f aca="false">IF(U482="základní",N482,0)</f>
        <v>0</v>
      </c>
      <c r="BF482" s="178" t="n">
        <f aca="false">IF(U482="snížená",N482,0)</f>
        <v>0</v>
      </c>
      <c r="BG482" s="178" t="n">
        <f aca="false">IF(U482="zákl. přenesená",N482,0)</f>
        <v>0</v>
      </c>
      <c r="BH482" s="178" t="n">
        <f aca="false">IF(U482="sníž. přenesená",N482,0)</f>
        <v>0</v>
      </c>
      <c r="BI482" s="178" t="n">
        <f aca="false">IF(U482="nulová",N482,0)</f>
        <v>0</v>
      </c>
      <c r="BJ482" s="10" t="s">
        <v>74</v>
      </c>
      <c r="BK482" s="178" t="n">
        <f aca="false">ROUND(L482*K482,2)</f>
        <v>0</v>
      </c>
      <c r="BL482" s="10" t="s">
        <v>379</v>
      </c>
      <c r="BM482" s="10" t="s">
        <v>705</v>
      </c>
    </row>
    <row r="483" s="198" customFormat="true" ht="15.75" hidden="false" customHeight="true" outlineLevel="0" collapsed="false">
      <c r="B483" s="199"/>
      <c r="C483" s="200"/>
      <c r="D483" s="200"/>
      <c r="E483" s="201"/>
      <c r="F483" s="202" t="s">
        <v>247</v>
      </c>
      <c r="G483" s="202"/>
      <c r="H483" s="202"/>
      <c r="I483" s="202"/>
      <c r="J483" s="200"/>
      <c r="K483" s="201"/>
      <c r="L483" s="200"/>
      <c r="M483" s="200"/>
      <c r="N483" s="200"/>
      <c r="O483" s="200"/>
      <c r="P483" s="200"/>
      <c r="Q483" s="200"/>
      <c r="R483" s="203"/>
      <c r="T483" s="204"/>
      <c r="U483" s="200"/>
      <c r="V483" s="200"/>
      <c r="W483" s="200"/>
      <c r="X483" s="200"/>
      <c r="Y483" s="200"/>
      <c r="Z483" s="200"/>
      <c r="AA483" s="205"/>
      <c r="AT483" s="206" t="s">
        <v>147</v>
      </c>
      <c r="AU483" s="206" t="s">
        <v>85</v>
      </c>
      <c r="AV483" s="198" t="s">
        <v>74</v>
      </c>
      <c r="AW483" s="198" t="s">
        <v>26</v>
      </c>
      <c r="AX483" s="198" t="s">
        <v>68</v>
      </c>
      <c r="AY483" s="206" t="s">
        <v>134</v>
      </c>
    </row>
    <row r="484" s="188" customFormat="true" ht="15.75" hidden="false" customHeight="true" outlineLevel="0" collapsed="false">
      <c r="B484" s="189"/>
      <c r="C484" s="190"/>
      <c r="D484" s="190"/>
      <c r="E484" s="191"/>
      <c r="F484" s="207" t="s">
        <v>401</v>
      </c>
      <c r="G484" s="207"/>
      <c r="H484" s="207"/>
      <c r="I484" s="207"/>
      <c r="J484" s="190"/>
      <c r="K484" s="193" t="n">
        <v>67.764</v>
      </c>
      <c r="L484" s="190"/>
      <c r="M484" s="190"/>
      <c r="N484" s="190"/>
      <c r="O484" s="190"/>
      <c r="P484" s="190"/>
      <c r="Q484" s="190"/>
      <c r="R484" s="194"/>
      <c r="T484" s="195"/>
      <c r="U484" s="190"/>
      <c r="V484" s="190"/>
      <c r="W484" s="190"/>
      <c r="X484" s="190"/>
      <c r="Y484" s="190"/>
      <c r="Z484" s="190"/>
      <c r="AA484" s="196"/>
      <c r="AT484" s="197" t="s">
        <v>147</v>
      </c>
      <c r="AU484" s="197" t="s">
        <v>85</v>
      </c>
      <c r="AV484" s="188" t="s">
        <v>85</v>
      </c>
      <c r="AW484" s="188" t="s">
        <v>26</v>
      </c>
      <c r="AX484" s="188" t="s">
        <v>74</v>
      </c>
      <c r="AY484" s="197" t="s">
        <v>134</v>
      </c>
    </row>
    <row r="485" s="28" customFormat="true" ht="31.5" hidden="false" customHeight="true" outlineLevel="0" collapsed="false">
      <c r="B485" s="167"/>
      <c r="C485" s="220" t="n">
        <v>152</v>
      </c>
      <c r="D485" s="220" t="s">
        <v>225</v>
      </c>
      <c r="E485" s="221" t="s">
        <v>706</v>
      </c>
      <c r="F485" s="222" t="s">
        <v>707</v>
      </c>
      <c r="G485" s="222"/>
      <c r="H485" s="222"/>
      <c r="I485" s="222"/>
      <c r="J485" s="223" t="s">
        <v>138</v>
      </c>
      <c r="K485" s="224" t="n">
        <v>81.316</v>
      </c>
      <c r="L485" s="225"/>
      <c r="M485" s="225"/>
      <c r="N485" s="225" t="n">
        <f aca="false">ROUND(L485*K485,2)</f>
        <v>0</v>
      </c>
      <c r="O485" s="225"/>
      <c r="P485" s="225"/>
      <c r="Q485" s="225"/>
      <c r="R485" s="174"/>
      <c r="T485" s="175"/>
      <c r="U485" s="40" t="s">
        <v>33</v>
      </c>
      <c r="V485" s="176" t="n">
        <v>0</v>
      </c>
      <c r="W485" s="176" t="n">
        <f aca="false">V485*K485</f>
        <v>0</v>
      </c>
      <c r="X485" s="176" t="n">
        <v>0.00168</v>
      </c>
      <c r="Y485" s="176" t="n">
        <f aca="false">X485*K485</f>
        <v>0.13661088</v>
      </c>
      <c r="Z485" s="176" t="n">
        <v>0</v>
      </c>
      <c r="AA485" s="177" t="n">
        <f aca="false">Z485*K485</f>
        <v>0</v>
      </c>
      <c r="AR485" s="10" t="s">
        <v>383</v>
      </c>
      <c r="AT485" s="10" t="s">
        <v>225</v>
      </c>
      <c r="AU485" s="10" t="s">
        <v>85</v>
      </c>
      <c r="AY485" s="10" t="s">
        <v>134</v>
      </c>
      <c r="BE485" s="178" t="n">
        <f aca="false">IF(U485="základní",N485,0)</f>
        <v>0</v>
      </c>
      <c r="BF485" s="178" t="n">
        <f aca="false">IF(U485="snížená",N485,0)</f>
        <v>0</v>
      </c>
      <c r="BG485" s="178" t="n">
        <f aca="false">IF(U485="zákl. přenesená",N485,0)</f>
        <v>0</v>
      </c>
      <c r="BH485" s="178" t="n">
        <f aca="false">IF(U485="sníž. přenesená",N485,0)</f>
        <v>0</v>
      </c>
      <c r="BI485" s="178" t="n">
        <f aca="false">IF(U485="nulová",N485,0)</f>
        <v>0</v>
      </c>
      <c r="BJ485" s="10" t="s">
        <v>74</v>
      </c>
      <c r="BK485" s="178" t="n">
        <f aca="false">ROUND(L485*K485,2)</f>
        <v>0</v>
      </c>
      <c r="BL485" s="10" t="s">
        <v>379</v>
      </c>
      <c r="BM485" s="10" t="s">
        <v>708</v>
      </c>
    </row>
    <row r="486" s="198" customFormat="true" ht="13.5" hidden="false" customHeight="true" outlineLevel="0" collapsed="false">
      <c r="B486" s="199"/>
      <c r="C486" s="200"/>
      <c r="D486" s="200"/>
      <c r="E486" s="201"/>
      <c r="F486" s="202" t="s">
        <v>247</v>
      </c>
      <c r="G486" s="202"/>
      <c r="H486" s="202"/>
      <c r="I486" s="202"/>
      <c r="J486" s="200"/>
      <c r="K486" s="201"/>
      <c r="L486" s="200"/>
      <c r="M486" s="200"/>
      <c r="N486" s="200"/>
      <c r="O486" s="200"/>
      <c r="P486" s="200"/>
      <c r="Q486" s="200"/>
      <c r="R486" s="203"/>
      <c r="T486" s="204"/>
      <c r="U486" s="200"/>
      <c r="V486" s="200"/>
      <c r="W486" s="200"/>
      <c r="X486" s="200"/>
      <c r="Y486" s="200"/>
      <c r="Z486" s="200"/>
      <c r="AA486" s="205"/>
      <c r="AT486" s="206" t="s">
        <v>147</v>
      </c>
      <c r="AU486" s="206" t="s">
        <v>85</v>
      </c>
      <c r="AV486" s="198" t="s">
        <v>74</v>
      </c>
      <c r="AW486" s="198" t="s">
        <v>26</v>
      </c>
      <c r="AX486" s="198" t="s">
        <v>68</v>
      </c>
      <c r="AY486" s="206" t="s">
        <v>134</v>
      </c>
    </row>
    <row r="487" s="188" customFormat="true" ht="14.25" hidden="false" customHeight="true" outlineLevel="0" collapsed="false">
      <c r="B487" s="189"/>
      <c r="C487" s="190"/>
      <c r="D487" s="190"/>
      <c r="E487" s="191"/>
      <c r="F487" s="207" t="s">
        <v>405</v>
      </c>
      <c r="G487" s="207"/>
      <c r="H487" s="207"/>
      <c r="I487" s="207"/>
      <c r="J487" s="190"/>
      <c r="K487" s="193" t="n">
        <v>81.316</v>
      </c>
      <c r="L487" s="190"/>
      <c r="M487" s="190"/>
      <c r="N487" s="190"/>
      <c r="O487" s="190"/>
      <c r="P487" s="190"/>
      <c r="Q487" s="190"/>
      <c r="R487" s="194"/>
      <c r="T487" s="195"/>
      <c r="U487" s="190"/>
      <c r="V487" s="190"/>
      <c r="W487" s="190"/>
      <c r="X487" s="190"/>
      <c r="Y487" s="190"/>
      <c r="Z487" s="190"/>
      <c r="AA487" s="196"/>
      <c r="AT487" s="197" t="s">
        <v>147</v>
      </c>
      <c r="AU487" s="197" t="s">
        <v>85</v>
      </c>
      <c r="AV487" s="188" t="s">
        <v>85</v>
      </c>
      <c r="AW487" s="188" t="s">
        <v>26</v>
      </c>
      <c r="AX487" s="188" t="s">
        <v>74</v>
      </c>
      <c r="AY487" s="197" t="s">
        <v>134</v>
      </c>
    </row>
    <row r="488" s="28" customFormat="true" ht="31.5" hidden="false" customHeight="true" outlineLevel="0" collapsed="false">
      <c r="B488" s="167"/>
      <c r="C488" s="168" t="n">
        <v>153</v>
      </c>
      <c r="D488" s="168" t="s">
        <v>135</v>
      </c>
      <c r="E488" s="169" t="s">
        <v>709</v>
      </c>
      <c r="F488" s="170" t="s">
        <v>710</v>
      </c>
      <c r="G488" s="170"/>
      <c r="H488" s="170"/>
      <c r="I488" s="170"/>
      <c r="J488" s="171" t="s">
        <v>138</v>
      </c>
      <c r="K488" s="172" t="n">
        <v>1</v>
      </c>
      <c r="L488" s="173"/>
      <c r="M488" s="173"/>
      <c r="N488" s="173" t="n">
        <f aca="false">ROUND(L488*K488,2)</f>
        <v>0</v>
      </c>
      <c r="O488" s="173"/>
      <c r="P488" s="173"/>
      <c r="Q488" s="173"/>
      <c r="R488" s="174"/>
      <c r="T488" s="175"/>
      <c r="U488" s="40" t="s">
        <v>33</v>
      </c>
      <c r="V488" s="176" t="n">
        <v>0.3</v>
      </c>
      <c r="W488" s="176" t="n">
        <f aca="false">V488*K488</f>
        <v>0.3</v>
      </c>
      <c r="X488" s="176" t="n">
        <v>0.0077</v>
      </c>
      <c r="Y488" s="176" t="n">
        <f aca="false">X488*K488</f>
        <v>0.0077</v>
      </c>
      <c r="Z488" s="176" t="n">
        <v>0</v>
      </c>
      <c r="AA488" s="177" t="n">
        <f aca="false">Z488*K488</f>
        <v>0</v>
      </c>
      <c r="AR488" s="10" t="s">
        <v>379</v>
      </c>
      <c r="AT488" s="10" t="s">
        <v>135</v>
      </c>
      <c r="AU488" s="10" t="s">
        <v>85</v>
      </c>
      <c r="AY488" s="10" t="s">
        <v>134</v>
      </c>
      <c r="BE488" s="178" t="n">
        <f aca="false">IF(U488="základní",N488,0)</f>
        <v>0</v>
      </c>
      <c r="BF488" s="178" t="n">
        <f aca="false">IF(U488="snížená",N488,0)</f>
        <v>0</v>
      </c>
      <c r="BG488" s="178" t="n">
        <f aca="false">IF(U488="zákl. přenesená",N488,0)</f>
        <v>0</v>
      </c>
      <c r="BH488" s="178" t="n">
        <f aca="false">IF(U488="sníž. přenesená",N488,0)</f>
        <v>0</v>
      </c>
      <c r="BI488" s="178" t="n">
        <f aca="false">IF(U488="nulová",N488,0)</f>
        <v>0</v>
      </c>
      <c r="BJ488" s="10" t="s">
        <v>74</v>
      </c>
      <c r="BK488" s="178" t="n">
        <f aca="false">ROUND(L488*K488,2)</f>
        <v>0</v>
      </c>
      <c r="BL488" s="10" t="s">
        <v>379</v>
      </c>
      <c r="BM488" s="10" t="s">
        <v>711</v>
      </c>
    </row>
    <row r="489" s="28" customFormat="true" ht="44.25" hidden="false" customHeight="true" outlineLevel="0" collapsed="false">
      <c r="B489" s="167"/>
      <c r="C489" s="168" t="n">
        <v>154</v>
      </c>
      <c r="D489" s="168" t="s">
        <v>135</v>
      </c>
      <c r="E489" s="169" t="s">
        <v>712</v>
      </c>
      <c r="F489" s="170" t="s">
        <v>713</v>
      </c>
      <c r="G489" s="170"/>
      <c r="H489" s="170"/>
      <c r="I489" s="170"/>
      <c r="J489" s="171" t="s">
        <v>138</v>
      </c>
      <c r="K489" s="172" t="n">
        <v>1</v>
      </c>
      <c r="L489" s="173"/>
      <c r="M489" s="173"/>
      <c r="N489" s="173" t="n">
        <f aca="false">ROUND(L489*K489,2)</f>
        <v>0</v>
      </c>
      <c r="O489" s="173"/>
      <c r="P489" s="173"/>
      <c r="Q489" s="173"/>
      <c r="R489" s="174"/>
      <c r="T489" s="175"/>
      <c r="U489" s="40" t="s">
        <v>33</v>
      </c>
      <c r="V489" s="176" t="n">
        <v>0.035</v>
      </c>
      <c r="W489" s="176" t="n">
        <f aca="false">V489*K489</f>
        <v>0.035</v>
      </c>
      <c r="X489" s="176" t="n">
        <v>0.00193</v>
      </c>
      <c r="Y489" s="176" t="n">
        <f aca="false">X489*K489</f>
        <v>0.00193</v>
      </c>
      <c r="Z489" s="176" t="n">
        <v>0</v>
      </c>
      <c r="AA489" s="177" t="n">
        <f aca="false">Z489*K489</f>
        <v>0</v>
      </c>
      <c r="AR489" s="10" t="s">
        <v>379</v>
      </c>
      <c r="AT489" s="10" t="s">
        <v>135</v>
      </c>
      <c r="AU489" s="10" t="s">
        <v>85</v>
      </c>
      <c r="AY489" s="10" t="s">
        <v>134</v>
      </c>
      <c r="BE489" s="178" t="n">
        <f aca="false">IF(U489="základní",N489,0)</f>
        <v>0</v>
      </c>
      <c r="BF489" s="178" t="n">
        <f aca="false">IF(U489="snížená",N489,0)</f>
        <v>0</v>
      </c>
      <c r="BG489" s="178" t="n">
        <f aca="false">IF(U489="zákl. přenesená",N489,0)</f>
        <v>0</v>
      </c>
      <c r="BH489" s="178" t="n">
        <f aca="false">IF(U489="sníž. přenesená",N489,0)</f>
        <v>0</v>
      </c>
      <c r="BI489" s="178" t="n">
        <f aca="false">IF(U489="nulová",N489,0)</f>
        <v>0</v>
      </c>
      <c r="BJ489" s="10" t="s">
        <v>74</v>
      </c>
      <c r="BK489" s="178" t="n">
        <f aca="false">ROUND(L489*K489,2)</f>
        <v>0</v>
      </c>
      <c r="BL489" s="10" t="s">
        <v>379</v>
      </c>
      <c r="BM489" s="10" t="s">
        <v>714</v>
      </c>
    </row>
    <row r="490" s="153" customFormat="true" ht="23.25" hidden="false" customHeight="true" outlineLevel="0" collapsed="false">
      <c r="B490" s="154"/>
      <c r="C490" s="155"/>
      <c r="D490" s="165" t="s">
        <v>116</v>
      </c>
      <c r="E490" s="165"/>
      <c r="F490" s="165"/>
      <c r="G490" s="165"/>
      <c r="H490" s="165"/>
      <c r="I490" s="165"/>
      <c r="J490" s="165"/>
      <c r="K490" s="165"/>
      <c r="L490" s="165"/>
      <c r="M490" s="165"/>
      <c r="N490" s="187" t="n">
        <f aca="false">SUM(N491:Q513)</f>
        <v>0</v>
      </c>
      <c r="O490" s="187"/>
      <c r="P490" s="187"/>
      <c r="Q490" s="187"/>
      <c r="R490" s="158"/>
      <c r="T490" s="159"/>
      <c r="U490" s="155"/>
      <c r="V490" s="155"/>
      <c r="W490" s="160" t="n">
        <f aca="false">SUM(W497:W505)</f>
        <v>3.22828</v>
      </c>
      <c r="X490" s="155"/>
      <c r="Y490" s="160" t="n">
        <f aca="false">SUM(Y497:Y505)</f>
        <v>0</v>
      </c>
      <c r="Z490" s="155"/>
      <c r="AA490" s="161" t="n">
        <f aca="false">SUM(AA497:AA505)</f>
        <v>0</v>
      </c>
      <c r="AR490" s="162" t="s">
        <v>85</v>
      </c>
      <c r="AT490" s="163" t="s">
        <v>67</v>
      </c>
      <c r="AU490" s="163" t="s">
        <v>74</v>
      </c>
      <c r="AY490" s="162" t="s">
        <v>134</v>
      </c>
      <c r="BK490" s="164" t="n">
        <f aca="false">SUM(BK497:BK505)</f>
        <v>0</v>
      </c>
    </row>
    <row r="491" s="28" customFormat="true" ht="18" hidden="false" customHeight="true" outlineLevel="0" collapsed="false">
      <c r="B491" s="167"/>
      <c r="C491" s="168" t="n">
        <v>155</v>
      </c>
      <c r="D491" s="168" t="s">
        <v>135</v>
      </c>
      <c r="E491" s="208" t="s">
        <v>282</v>
      </c>
      <c r="F491" s="170" t="s">
        <v>715</v>
      </c>
      <c r="G491" s="170"/>
      <c r="H491" s="170"/>
      <c r="I491" s="170"/>
      <c r="J491" s="171" t="s">
        <v>138</v>
      </c>
      <c r="K491" s="172" t="n">
        <v>0</v>
      </c>
      <c r="L491" s="173"/>
      <c r="M491" s="173"/>
      <c r="N491" s="173" t="n">
        <f aca="false">ROUND(L491*K491,2)</f>
        <v>0</v>
      </c>
      <c r="O491" s="173"/>
      <c r="P491" s="173"/>
      <c r="Q491" s="173"/>
      <c r="R491" s="174"/>
      <c r="T491" s="175"/>
      <c r="U491" s="40" t="s">
        <v>33</v>
      </c>
      <c r="V491" s="176" t="n">
        <v>0.665</v>
      </c>
      <c r="W491" s="176" t="n">
        <f aca="false">V491*K491</f>
        <v>0</v>
      </c>
      <c r="X491" s="176" t="n">
        <v>0.0025</v>
      </c>
      <c r="Y491" s="176" t="n">
        <f aca="false">X491*K491</f>
        <v>0</v>
      </c>
      <c r="Z491" s="176" t="n">
        <v>0</v>
      </c>
      <c r="AA491" s="177" t="n">
        <f aca="false">Z491*K491</f>
        <v>0</v>
      </c>
      <c r="AR491" s="10" t="s">
        <v>139</v>
      </c>
      <c r="AT491" s="10" t="s">
        <v>135</v>
      </c>
      <c r="AU491" s="10" t="s">
        <v>85</v>
      </c>
      <c r="AY491" s="10" t="s">
        <v>134</v>
      </c>
      <c r="BE491" s="178" t="n">
        <f aca="false">IF(U491="základní",N491,0)</f>
        <v>0</v>
      </c>
      <c r="BF491" s="178" t="n">
        <f aca="false">IF(U491="snížená",N491,0)</f>
        <v>0</v>
      </c>
      <c r="BG491" s="178" t="n">
        <f aca="false">IF(U491="zákl. přenesená",N491,0)</f>
        <v>0</v>
      </c>
      <c r="BH491" s="178" t="n">
        <f aca="false">IF(U491="sníž. přenesená",N491,0)</f>
        <v>0</v>
      </c>
      <c r="BI491" s="178" t="n">
        <f aca="false">IF(U491="nulová",N491,0)</f>
        <v>0</v>
      </c>
      <c r="BJ491" s="10" t="s">
        <v>74</v>
      </c>
      <c r="BK491" s="178" t="n">
        <f aca="false">ROUND(L491*K491,2)</f>
        <v>0</v>
      </c>
      <c r="BL491" s="10" t="s">
        <v>139</v>
      </c>
      <c r="BM491" s="10" t="s">
        <v>284</v>
      </c>
    </row>
    <row r="492" s="198" customFormat="true" ht="14.25" hidden="false" customHeight="true" outlineLevel="0" collapsed="false">
      <c r="B492" s="199"/>
      <c r="C492" s="200"/>
      <c r="D492" s="200"/>
      <c r="E492" s="201"/>
      <c r="F492" s="202" t="s">
        <v>247</v>
      </c>
      <c r="G492" s="202"/>
      <c r="H492" s="202"/>
      <c r="I492" s="202"/>
      <c r="J492" s="200"/>
      <c r="K492" s="201"/>
      <c r="L492" s="200"/>
      <c r="M492" s="200"/>
      <c r="N492" s="200"/>
      <c r="O492" s="200"/>
      <c r="P492" s="200"/>
      <c r="Q492" s="200"/>
      <c r="R492" s="203"/>
      <c r="T492" s="204"/>
      <c r="U492" s="200"/>
      <c r="V492" s="200"/>
      <c r="W492" s="200"/>
      <c r="X492" s="200"/>
      <c r="Y492" s="200"/>
      <c r="Z492" s="200"/>
      <c r="AA492" s="205"/>
      <c r="AT492" s="206" t="s">
        <v>147</v>
      </c>
      <c r="AU492" s="206" t="s">
        <v>85</v>
      </c>
      <c r="AV492" s="198" t="s">
        <v>74</v>
      </c>
      <c r="AW492" s="198" t="s">
        <v>26</v>
      </c>
      <c r="AX492" s="198" t="s">
        <v>68</v>
      </c>
      <c r="AY492" s="206" t="s">
        <v>134</v>
      </c>
    </row>
    <row r="493" s="188" customFormat="true" ht="15" hidden="false" customHeight="true" outlineLevel="0" collapsed="false">
      <c r="B493" s="189"/>
      <c r="C493" s="190"/>
      <c r="D493" s="190"/>
      <c r="E493" s="191"/>
      <c r="F493" s="207" t="s">
        <v>716</v>
      </c>
      <c r="G493" s="207"/>
      <c r="H493" s="207"/>
      <c r="I493" s="207"/>
      <c r="J493" s="190"/>
      <c r="K493" s="193" t="n">
        <v>74.54</v>
      </c>
      <c r="L493" s="190"/>
      <c r="M493" s="190"/>
      <c r="N493" s="190"/>
      <c r="O493" s="190"/>
      <c r="P493" s="190"/>
      <c r="Q493" s="190"/>
      <c r="R493" s="194"/>
      <c r="T493" s="195"/>
      <c r="U493" s="190"/>
      <c r="V493" s="190"/>
      <c r="W493" s="190"/>
      <c r="X493" s="190"/>
      <c r="Y493" s="190"/>
      <c r="Z493" s="190"/>
      <c r="AA493" s="196"/>
      <c r="AT493" s="197" t="s">
        <v>147</v>
      </c>
      <c r="AU493" s="197" t="s">
        <v>85</v>
      </c>
      <c r="AV493" s="188" t="s">
        <v>85</v>
      </c>
      <c r="AW493" s="188" t="s">
        <v>26</v>
      </c>
      <c r="AX493" s="188" t="s">
        <v>74</v>
      </c>
      <c r="AY493" s="197" t="s">
        <v>134</v>
      </c>
    </row>
    <row r="494" s="28" customFormat="true" ht="15.75" hidden="false" customHeight="true" outlineLevel="0" collapsed="false">
      <c r="B494" s="167"/>
      <c r="C494" s="220" t="n">
        <v>156</v>
      </c>
      <c r="D494" s="220" t="s">
        <v>225</v>
      </c>
      <c r="E494" s="226" t="s">
        <v>717</v>
      </c>
      <c r="F494" s="222" t="s">
        <v>718</v>
      </c>
      <c r="G494" s="222"/>
      <c r="H494" s="222"/>
      <c r="I494" s="222"/>
      <c r="J494" s="223" t="s">
        <v>274</v>
      </c>
      <c r="K494" s="224" t="n">
        <v>0</v>
      </c>
      <c r="L494" s="225"/>
      <c r="M494" s="225"/>
      <c r="N494" s="225" t="n">
        <f aca="false">ROUND(L494*K494,2)</f>
        <v>0</v>
      </c>
      <c r="O494" s="225"/>
      <c r="P494" s="225"/>
      <c r="Q494" s="225"/>
      <c r="R494" s="174"/>
      <c r="T494" s="175"/>
      <c r="U494" s="40" t="s">
        <v>33</v>
      </c>
      <c r="V494" s="176" t="n">
        <v>0</v>
      </c>
      <c r="W494" s="176" t="n">
        <f aca="false">V494*K494</f>
        <v>0</v>
      </c>
      <c r="X494" s="176" t="n">
        <v>0.0192</v>
      </c>
      <c r="Y494" s="176" t="n">
        <f aca="false">X494*K494</f>
        <v>0</v>
      </c>
      <c r="Z494" s="176" t="n">
        <v>0</v>
      </c>
      <c r="AA494" s="177" t="n">
        <f aca="false">Z494*K494</f>
        <v>0</v>
      </c>
      <c r="AR494" s="10" t="s">
        <v>228</v>
      </c>
      <c r="AT494" s="10" t="s">
        <v>225</v>
      </c>
      <c r="AU494" s="10" t="s">
        <v>85</v>
      </c>
      <c r="AY494" s="10" t="s">
        <v>134</v>
      </c>
      <c r="BE494" s="178" t="n">
        <f aca="false">IF(U494="základní",N494,0)</f>
        <v>0</v>
      </c>
      <c r="BF494" s="178" t="n">
        <f aca="false">IF(U494="snížená",N494,0)</f>
        <v>0</v>
      </c>
      <c r="BG494" s="178" t="n">
        <f aca="false">IF(U494="zákl. přenesená",N494,0)</f>
        <v>0</v>
      </c>
      <c r="BH494" s="178" t="n">
        <f aca="false">IF(U494="sníž. přenesená",N494,0)</f>
        <v>0</v>
      </c>
      <c r="BI494" s="178" t="n">
        <f aca="false">IF(U494="nulová",N494,0)</f>
        <v>0</v>
      </c>
      <c r="BJ494" s="10" t="s">
        <v>74</v>
      </c>
      <c r="BK494" s="178" t="n">
        <f aca="false">ROUND(L494*K494,2)</f>
        <v>0</v>
      </c>
      <c r="BL494" s="10" t="s">
        <v>139</v>
      </c>
      <c r="BM494" s="10" t="s">
        <v>275</v>
      </c>
    </row>
    <row r="495" s="198" customFormat="true" ht="15.75" hidden="false" customHeight="true" outlineLevel="0" collapsed="false">
      <c r="B495" s="199"/>
      <c r="C495" s="200"/>
      <c r="D495" s="200"/>
      <c r="E495" s="201"/>
      <c r="F495" s="202" t="s">
        <v>719</v>
      </c>
      <c r="G495" s="202"/>
      <c r="H495" s="202"/>
      <c r="I495" s="202"/>
      <c r="J495" s="200"/>
      <c r="K495" s="201"/>
      <c r="L495" s="200"/>
      <c r="M495" s="200"/>
      <c r="N495" s="200"/>
      <c r="O495" s="200"/>
      <c r="P495" s="200"/>
      <c r="Q495" s="200"/>
      <c r="R495" s="203"/>
      <c r="T495" s="204"/>
      <c r="U495" s="200"/>
      <c r="V495" s="200"/>
      <c r="W495" s="200"/>
      <c r="X495" s="200"/>
      <c r="Y495" s="200"/>
      <c r="Z495" s="200"/>
      <c r="AA495" s="205"/>
      <c r="AT495" s="206" t="s">
        <v>147</v>
      </c>
      <c r="AU495" s="206" t="s">
        <v>85</v>
      </c>
      <c r="AV495" s="198" t="s">
        <v>74</v>
      </c>
      <c r="AW495" s="198" t="s">
        <v>26</v>
      </c>
      <c r="AX495" s="198" t="s">
        <v>68</v>
      </c>
      <c r="AY495" s="206" t="s">
        <v>134</v>
      </c>
    </row>
    <row r="496" s="188" customFormat="true" ht="15.75" hidden="false" customHeight="true" outlineLevel="0" collapsed="false">
      <c r="B496" s="189"/>
      <c r="C496" s="190"/>
      <c r="D496" s="190"/>
      <c r="E496" s="191"/>
      <c r="F496" s="207" t="s">
        <v>720</v>
      </c>
      <c r="G496" s="207"/>
      <c r="H496" s="207"/>
      <c r="I496" s="207"/>
      <c r="J496" s="190"/>
      <c r="K496" s="193" t="n">
        <f aca="false">74.54*39.06*1.15</f>
        <v>3348.26226</v>
      </c>
      <c r="L496" s="190"/>
      <c r="M496" s="190"/>
      <c r="N496" s="190"/>
      <c r="O496" s="190"/>
      <c r="P496" s="190"/>
      <c r="Q496" s="190"/>
      <c r="R496" s="194"/>
      <c r="T496" s="195"/>
      <c r="U496" s="190"/>
      <c r="V496" s="190"/>
      <c r="W496" s="190"/>
      <c r="X496" s="190"/>
      <c r="Y496" s="190"/>
      <c r="Z496" s="190"/>
      <c r="AA496" s="196"/>
      <c r="AT496" s="197" t="s">
        <v>147</v>
      </c>
      <c r="AU496" s="197" t="s">
        <v>85</v>
      </c>
      <c r="AV496" s="188" t="s">
        <v>85</v>
      </c>
      <c r="AW496" s="188" t="s">
        <v>26</v>
      </c>
      <c r="AX496" s="188" t="s">
        <v>74</v>
      </c>
      <c r="AY496" s="197" t="s">
        <v>134</v>
      </c>
    </row>
    <row r="497" s="28" customFormat="true" ht="31.5" hidden="false" customHeight="true" outlineLevel="0" collapsed="false">
      <c r="B497" s="167"/>
      <c r="C497" s="168" t="n">
        <v>157</v>
      </c>
      <c r="D497" s="168" t="s">
        <v>135</v>
      </c>
      <c r="E497" s="208" t="s">
        <v>721</v>
      </c>
      <c r="F497" s="170" t="s">
        <v>722</v>
      </c>
      <c r="G497" s="170"/>
      <c r="H497" s="170"/>
      <c r="I497" s="170"/>
      <c r="J497" s="171" t="s">
        <v>138</v>
      </c>
      <c r="K497" s="172" t="n">
        <v>0</v>
      </c>
      <c r="L497" s="173"/>
      <c r="M497" s="173"/>
      <c r="N497" s="173" t="n">
        <f aca="false">ROUND(L497*K497,2)</f>
        <v>0</v>
      </c>
      <c r="O497" s="173"/>
      <c r="P497" s="173"/>
      <c r="Q497" s="173"/>
      <c r="R497" s="174"/>
      <c r="T497" s="175"/>
      <c r="U497" s="40" t="s">
        <v>33</v>
      </c>
      <c r="V497" s="176" t="n">
        <v>1.442</v>
      </c>
      <c r="W497" s="176" t="n">
        <f aca="false">V497*K497</f>
        <v>0</v>
      </c>
      <c r="X497" s="176" t="n">
        <v>0.01761</v>
      </c>
      <c r="Y497" s="176" t="n">
        <f aca="false">X497*K497</f>
        <v>0</v>
      </c>
      <c r="Z497" s="176" t="n">
        <v>0</v>
      </c>
      <c r="AA497" s="177" t="n">
        <f aca="false">Z497*K497</f>
        <v>0</v>
      </c>
      <c r="AR497" s="10" t="s">
        <v>379</v>
      </c>
      <c r="AT497" s="10" t="s">
        <v>135</v>
      </c>
      <c r="AU497" s="10" t="s">
        <v>85</v>
      </c>
      <c r="AY497" s="10" t="s">
        <v>134</v>
      </c>
      <c r="BE497" s="178" t="n">
        <f aca="false">IF(U497="základní",N497,0)</f>
        <v>0</v>
      </c>
      <c r="BF497" s="178" t="n">
        <f aca="false">IF(U497="snížená",N497,0)</f>
        <v>0</v>
      </c>
      <c r="BG497" s="178" t="n">
        <f aca="false">IF(U497="zákl. přenesená",N497,0)</f>
        <v>0</v>
      </c>
      <c r="BH497" s="178" t="n">
        <f aca="false">IF(U497="sníž. přenesená",N497,0)</f>
        <v>0</v>
      </c>
      <c r="BI497" s="178" t="n">
        <f aca="false">IF(U497="nulová",N497,0)</f>
        <v>0</v>
      </c>
      <c r="BJ497" s="10" t="s">
        <v>74</v>
      </c>
      <c r="BK497" s="178" t="n">
        <f aca="false">ROUND(L497*K497,2)</f>
        <v>0</v>
      </c>
      <c r="BL497" s="10" t="s">
        <v>379</v>
      </c>
      <c r="BM497" s="10" t="s">
        <v>723</v>
      </c>
    </row>
    <row r="498" s="198" customFormat="true" ht="14.25" hidden="false" customHeight="true" outlineLevel="0" collapsed="false">
      <c r="B498" s="199"/>
      <c r="C498" s="200"/>
      <c r="D498" s="200"/>
      <c r="E498" s="201"/>
      <c r="F498" s="202" t="s">
        <v>247</v>
      </c>
      <c r="G498" s="202"/>
      <c r="H498" s="202"/>
      <c r="I498" s="202"/>
      <c r="J498" s="200"/>
      <c r="K498" s="201"/>
      <c r="L498" s="200"/>
      <c r="M498" s="200"/>
      <c r="N498" s="200"/>
      <c r="O498" s="200"/>
      <c r="P498" s="200"/>
      <c r="Q498" s="200"/>
      <c r="R498" s="203"/>
      <c r="T498" s="204"/>
      <c r="U498" s="200"/>
      <c r="V498" s="200"/>
      <c r="W498" s="200"/>
      <c r="X498" s="200"/>
      <c r="Y498" s="200"/>
      <c r="Z498" s="200"/>
      <c r="AA498" s="205"/>
      <c r="AT498" s="206" t="s">
        <v>147</v>
      </c>
      <c r="AU498" s="206" t="s">
        <v>85</v>
      </c>
      <c r="AV498" s="198" t="s">
        <v>74</v>
      </c>
      <c r="AW498" s="198" t="s">
        <v>26</v>
      </c>
      <c r="AX498" s="198" t="s">
        <v>68</v>
      </c>
      <c r="AY498" s="206" t="s">
        <v>134</v>
      </c>
    </row>
    <row r="499" s="188" customFormat="true" ht="15" hidden="false" customHeight="true" outlineLevel="0" collapsed="false">
      <c r="B499" s="189"/>
      <c r="C499" s="190"/>
      <c r="D499" s="190"/>
      <c r="E499" s="191"/>
      <c r="F499" s="207" t="s">
        <v>716</v>
      </c>
      <c r="G499" s="207"/>
      <c r="H499" s="207"/>
      <c r="I499" s="207"/>
      <c r="J499" s="190"/>
      <c r="K499" s="193" t="n">
        <v>74.54</v>
      </c>
      <c r="L499" s="190"/>
      <c r="M499" s="190"/>
      <c r="N499" s="190"/>
      <c r="O499" s="190"/>
      <c r="P499" s="190"/>
      <c r="Q499" s="190"/>
      <c r="R499" s="194"/>
      <c r="T499" s="195"/>
      <c r="U499" s="190"/>
      <c r="V499" s="190"/>
      <c r="W499" s="190"/>
      <c r="X499" s="190"/>
      <c r="Y499" s="190"/>
      <c r="Z499" s="190"/>
      <c r="AA499" s="196"/>
      <c r="AT499" s="197" t="s">
        <v>147</v>
      </c>
      <c r="AU499" s="197" t="s">
        <v>85</v>
      </c>
      <c r="AV499" s="188" t="s">
        <v>85</v>
      </c>
      <c r="AW499" s="188" t="s">
        <v>26</v>
      </c>
      <c r="AX499" s="188" t="s">
        <v>74</v>
      </c>
      <c r="AY499" s="197" t="s">
        <v>134</v>
      </c>
    </row>
    <row r="500" s="28" customFormat="true" ht="22.5" hidden="false" customHeight="true" outlineLevel="0" collapsed="false">
      <c r="B500" s="167"/>
      <c r="C500" s="168" t="n">
        <v>158</v>
      </c>
      <c r="D500" s="168" t="s">
        <v>135</v>
      </c>
      <c r="E500" s="208" t="s">
        <v>724</v>
      </c>
      <c r="F500" s="170" t="s">
        <v>725</v>
      </c>
      <c r="G500" s="170"/>
      <c r="H500" s="170"/>
      <c r="I500" s="170"/>
      <c r="J500" s="171" t="s">
        <v>138</v>
      </c>
      <c r="K500" s="172" t="n">
        <v>0</v>
      </c>
      <c r="L500" s="173"/>
      <c r="M500" s="173"/>
      <c r="N500" s="173" t="n">
        <f aca="false">ROUND(L500*K500,2)</f>
        <v>0</v>
      </c>
      <c r="O500" s="173"/>
      <c r="P500" s="173"/>
      <c r="Q500" s="173"/>
      <c r="R500" s="174"/>
      <c r="T500" s="175"/>
      <c r="U500" s="40" t="s">
        <v>33</v>
      </c>
      <c r="V500" s="176" t="n">
        <v>0.09</v>
      </c>
      <c r="W500" s="176" t="n">
        <f aca="false">V500*K500</f>
        <v>0</v>
      </c>
      <c r="X500" s="176" t="n">
        <v>0.00016</v>
      </c>
      <c r="Y500" s="176" t="n">
        <f aca="false">X500*K500</f>
        <v>0</v>
      </c>
      <c r="Z500" s="176" t="n">
        <v>0</v>
      </c>
      <c r="AA500" s="177" t="n">
        <f aca="false">Z500*K500</f>
        <v>0</v>
      </c>
      <c r="AR500" s="10" t="s">
        <v>379</v>
      </c>
      <c r="AT500" s="10" t="s">
        <v>135</v>
      </c>
      <c r="AU500" s="10" t="s">
        <v>85</v>
      </c>
      <c r="AY500" s="10" t="s">
        <v>134</v>
      </c>
      <c r="BE500" s="178" t="n">
        <f aca="false">IF(U500="základní",N500,0)</f>
        <v>0</v>
      </c>
      <c r="BF500" s="178" t="n">
        <f aca="false">IF(U500="snížená",N500,0)</f>
        <v>0</v>
      </c>
      <c r="BG500" s="178" t="n">
        <f aca="false">IF(U500="zákl. přenesená",N500,0)</f>
        <v>0</v>
      </c>
      <c r="BH500" s="178" t="n">
        <f aca="false">IF(U500="sníž. přenesená",N500,0)</f>
        <v>0</v>
      </c>
      <c r="BI500" s="178" t="n">
        <f aca="false">IF(U500="nulová",N500,0)</f>
        <v>0</v>
      </c>
      <c r="BJ500" s="10" t="s">
        <v>74</v>
      </c>
      <c r="BK500" s="178" t="n">
        <f aca="false">ROUND(L500*K500,2)</f>
        <v>0</v>
      </c>
      <c r="BL500" s="10" t="s">
        <v>379</v>
      </c>
      <c r="BM500" s="10" t="s">
        <v>726</v>
      </c>
    </row>
    <row r="501" s="198" customFormat="true" ht="15.75" hidden="false" customHeight="true" outlineLevel="0" collapsed="false">
      <c r="B501" s="199"/>
      <c r="C501" s="200"/>
      <c r="D501" s="200"/>
      <c r="E501" s="201"/>
      <c r="F501" s="202" t="s">
        <v>247</v>
      </c>
      <c r="G501" s="202"/>
      <c r="H501" s="202"/>
      <c r="I501" s="202"/>
      <c r="J501" s="200"/>
      <c r="K501" s="201"/>
      <c r="L501" s="200"/>
      <c r="M501" s="200"/>
      <c r="N501" s="200"/>
      <c r="O501" s="200"/>
      <c r="P501" s="200"/>
      <c r="Q501" s="200"/>
      <c r="R501" s="203"/>
      <c r="T501" s="204"/>
      <c r="U501" s="200"/>
      <c r="V501" s="200"/>
      <c r="W501" s="200"/>
      <c r="X501" s="200"/>
      <c r="Y501" s="200"/>
      <c r="Z501" s="200"/>
      <c r="AA501" s="205"/>
      <c r="AT501" s="206" t="s">
        <v>147</v>
      </c>
      <c r="AU501" s="206" t="s">
        <v>85</v>
      </c>
      <c r="AV501" s="198" t="s">
        <v>74</v>
      </c>
      <c r="AW501" s="198" t="s">
        <v>26</v>
      </c>
      <c r="AX501" s="198" t="s">
        <v>68</v>
      </c>
      <c r="AY501" s="206" t="s">
        <v>134</v>
      </c>
    </row>
    <row r="502" s="188" customFormat="true" ht="12" hidden="false" customHeight="true" outlineLevel="0" collapsed="false">
      <c r="B502" s="189"/>
      <c r="C502" s="190"/>
      <c r="D502" s="190"/>
      <c r="E502" s="191"/>
      <c r="F502" s="207" t="s">
        <v>401</v>
      </c>
      <c r="G502" s="207"/>
      <c r="H502" s="207"/>
      <c r="I502" s="207"/>
      <c r="J502" s="190"/>
      <c r="K502" s="193" t="n">
        <v>67.764</v>
      </c>
      <c r="L502" s="190"/>
      <c r="M502" s="190"/>
      <c r="N502" s="190"/>
      <c r="O502" s="190"/>
      <c r="P502" s="190"/>
      <c r="Q502" s="190"/>
      <c r="R502" s="194"/>
      <c r="T502" s="195"/>
      <c r="U502" s="190"/>
      <c r="V502" s="190"/>
      <c r="W502" s="190"/>
      <c r="X502" s="190"/>
      <c r="Y502" s="190"/>
      <c r="Z502" s="190"/>
      <c r="AA502" s="196"/>
      <c r="AT502" s="197" t="s">
        <v>147</v>
      </c>
      <c r="AU502" s="197" t="s">
        <v>85</v>
      </c>
      <c r="AV502" s="188" t="s">
        <v>85</v>
      </c>
      <c r="AW502" s="188" t="s">
        <v>26</v>
      </c>
      <c r="AX502" s="188" t="s">
        <v>74</v>
      </c>
      <c r="AY502" s="197" t="s">
        <v>134</v>
      </c>
    </row>
    <row r="503" s="28" customFormat="true" ht="22.5" hidden="false" customHeight="true" outlineLevel="0" collapsed="false">
      <c r="B503" s="167"/>
      <c r="C503" s="168" t="n">
        <v>159</v>
      </c>
      <c r="D503" s="168" t="s">
        <v>135</v>
      </c>
      <c r="E503" s="208" t="s">
        <v>727</v>
      </c>
      <c r="F503" s="170" t="s">
        <v>728</v>
      </c>
      <c r="G503" s="170"/>
      <c r="H503" s="170"/>
      <c r="I503" s="170"/>
      <c r="J503" s="171" t="s">
        <v>138</v>
      </c>
      <c r="K503" s="172" t="n">
        <v>0</v>
      </c>
      <c r="L503" s="173"/>
      <c r="M503" s="173"/>
      <c r="N503" s="173" t="n">
        <f aca="false">ROUND(L503*K503,2)</f>
        <v>0</v>
      </c>
      <c r="O503" s="173"/>
      <c r="P503" s="173"/>
      <c r="Q503" s="173"/>
      <c r="R503" s="174"/>
      <c r="T503" s="175"/>
      <c r="U503" s="40" t="s">
        <v>33</v>
      </c>
      <c r="V503" s="176" t="n">
        <v>0.09</v>
      </c>
      <c r="W503" s="176" t="n">
        <f aca="false">V503*K503</f>
        <v>0</v>
      </c>
      <c r="X503" s="176" t="n">
        <v>0.00015</v>
      </c>
      <c r="Y503" s="176" t="n">
        <f aca="false">X503*K503</f>
        <v>0</v>
      </c>
      <c r="Z503" s="176" t="n">
        <v>0</v>
      </c>
      <c r="AA503" s="177" t="n">
        <f aca="false">Z503*K503</f>
        <v>0</v>
      </c>
      <c r="AR503" s="10" t="s">
        <v>379</v>
      </c>
      <c r="AT503" s="10" t="s">
        <v>135</v>
      </c>
      <c r="AU503" s="10" t="s">
        <v>85</v>
      </c>
      <c r="AY503" s="10" t="s">
        <v>134</v>
      </c>
      <c r="BE503" s="178" t="n">
        <f aca="false">IF(U503="základní",N503,0)</f>
        <v>0</v>
      </c>
      <c r="BF503" s="178" t="n">
        <f aca="false">IF(U503="snížená",N503,0)</f>
        <v>0</v>
      </c>
      <c r="BG503" s="178" t="n">
        <f aca="false">IF(U503="zákl. přenesená",N503,0)</f>
        <v>0</v>
      </c>
      <c r="BH503" s="178" t="n">
        <f aca="false">IF(U503="sníž. přenesená",N503,0)</f>
        <v>0</v>
      </c>
      <c r="BI503" s="178" t="n">
        <f aca="false">IF(U503="nulová",N503,0)</f>
        <v>0</v>
      </c>
      <c r="BJ503" s="10" t="s">
        <v>74</v>
      </c>
      <c r="BK503" s="178" t="n">
        <f aca="false">ROUND(L503*K503,2)</f>
        <v>0</v>
      </c>
      <c r="BL503" s="10" t="s">
        <v>379</v>
      </c>
      <c r="BM503" s="10" t="s">
        <v>729</v>
      </c>
    </row>
    <row r="504" s="28" customFormat="true" ht="31.5" hidden="false" customHeight="true" outlineLevel="0" collapsed="false">
      <c r="B504" s="167"/>
      <c r="C504" s="168" t="n">
        <v>160</v>
      </c>
      <c r="D504" s="168" t="s">
        <v>135</v>
      </c>
      <c r="E504" s="208" t="s">
        <v>730</v>
      </c>
      <c r="F504" s="170" t="s">
        <v>731</v>
      </c>
      <c r="G504" s="170"/>
      <c r="H504" s="170"/>
      <c r="I504" s="170"/>
      <c r="J504" s="171" t="s">
        <v>138</v>
      </c>
      <c r="K504" s="172" t="n">
        <v>0</v>
      </c>
      <c r="L504" s="173"/>
      <c r="M504" s="173"/>
      <c r="N504" s="173" t="n">
        <f aca="false">ROUND(L504*K504,2)</f>
        <v>0</v>
      </c>
      <c r="O504" s="173"/>
      <c r="P504" s="173"/>
      <c r="Q504" s="173"/>
      <c r="R504" s="174"/>
      <c r="T504" s="175"/>
      <c r="U504" s="40" t="s">
        <v>33</v>
      </c>
      <c r="V504" s="176" t="n">
        <v>0.055</v>
      </c>
      <c r="W504" s="176" t="n">
        <f aca="false">V504*K504</f>
        <v>0</v>
      </c>
      <c r="X504" s="176" t="n">
        <v>1E-005</v>
      </c>
      <c r="Y504" s="176" t="n">
        <f aca="false">X504*K504</f>
        <v>0</v>
      </c>
      <c r="Z504" s="176" t="n">
        <v>0</v>
      </c>
      <c r="AA504" s="177" t="n">
        <f aca="false">Z504*K504</f>
        <v>0</v>
      </c>
      <c r="AR504" s="10" t="s">
        <v>379</v>
      </c>
      <c r="AT504" s="10" t="s">
        <v>135</v>
      </c>
      <c r="AU504" s="10" t="s">
        <v>85</v>
      </c>
      <c r="AY504" s="10" t="s">
        <v>134</v>
      </c>
      <c r="BE504" s="178" t="n">
        <f aca="false">IF(U504="základní",N504,0)</f>
        <v>0</v>
      </c>
      <c r="BF504" s="178" t="n">
        <f aca="false">IF(U504="snížená",N504,0)</f>
        <v>0</v>
      </c>
      <c r="BG504" s="178" t="n">
        <f aca="false">IF(U504="zákl. přenesená",N504,0)</f>
        <v>0</v>
      </c>
      <c r="BH504" s="178" t="n">
        <f aca="false">IF(U504="sníž. přenesená",N504,0)</f>
        <v>0</v>
      </c>
      <c r="BI504" s="178" t="n">
        <f aca="false">IF(U504="nulová",N504,0)</f>
        <v>0</v>
      </c>
      <c r="BJ504" s="10" t="s">
        <v>74</v>
      </c>
      <c r="BK504" s="178" t="n">
        <f aca="false">ROUND(L504*K504,2)</f>
        <v>0</v>
      </c>
      <c r="BL504" s="10" t="s">
        <v>379</v>
      </c>
      <c r="BM504" s="10" t="s">
        <v>732</v>
      </c>
    </row>
    <row r="505" customFormat="false" ht="31.5" hidden="false" customHeight="true" outlineLevel="0" collapsed="false">
      <c r="A505" s="28"/>
      <c r="B505" s="167"/>
      <c r="C505" s="168" t="n">
        <v>161</v>
      </c>
      <c r="D505" s="168" t="s">
        <v>135</v>
      </c>
      <c r="E505" s="169" t="s">
        <v>733</v>
      </c>
      <c r="F505" s="170" t="s">
        <v>734</v>
      </c>
      <c r="G505" s="170"/>
      <c r="H505" s="170"/>
      <c r="I505" s="170"/>
      <c r="J505" s="171" t="s">
        <v>196</v>
      </c>
      <c r="K505" s="172" t="n">
        <v>1.334</v>
      </c>
      <c r="L505" s="173"/>
      <c r="M505" s="173"/>
      <c r="N505" s="173" t="n">
        <f aca="false">ROUND(L505*K505,2)</f>
        <v>0</v>
      </c>
      <c r="O505" s="173"/>
      <c r="P505" s="173"/>
      <c r="Q505" s="173"/>
      <c r="R505" s="174"/>
      <c r="T505" s="175"/>
      <c r="U505" s="40" t="s">
        <v>33</v>
      </c>
      <c r="V505" s="176" t="n">
        <v>2.42</v>
      </c>
      <c r="W505" s="176" t="n">
        <f aca="false">V505*K505</f>
        <v>3.22828</v>
      </c>
      <c r="X505" s="176" t="n">
        <v>0</v>
      </c>
      <c r="Y505" s="176" t="n">
        <f aca="false">X505*K505</f>
        <v>0</v>
      </c>
      <c r="Z505" s="176" t="n">
        <v>0</v>
      </c>
      <c r="AA505" s="177" t="n">
        <f aca="false">Z505*K505</f>
        <v>0</v>
      </c>
      <c r="AR505" s="10" t="s">
        <v>379</v>
      </c>
      <c r="AT505" s="10" t="s">
        <v>135</v>
      </c>
      <c r="AU505" s="10" t="s">
        <v>85</v>
      </c>
      <c r="AY505" s="10" t="s">
        <v>134</v>
      </c>
      <c r="BE505" s="178" t="n">
        <f aca="false">IF(U505="základní",N505,0)</f>
        <v>0</v>
      </c>
      <c r="BF505" s="178" t="n">
        <f aca="false">IF(U505="snížená",N505,0)</f>
        <v>0</v>
      </c>
      <c r="BG505" s="178" t="n">
        <f aca="false">IF(U505="zákl. přenesená",N505,0)</f>
        <v>0</v>
      </c>
      <c r="BH505" s="178" t="n">
        <f aca="false">IF(U505="sníž. přenesená",N505,0)</f>
        <v>0</v>
      </c>
      <c r="BI505" s="178" t="n">
        <f aca="false">IF(U505="nulová",N505,0)</f>
        <v>0</v>
      </c>
      <c r="BJ505" s="10" t="s">
        <v>74</v>
      </c>
      <c r="BK505" s="178" t="n">
        <f aca="false">ROUND(L505*K505,2)</f>
        <v>0</v>
      </c>
      <c r="BL505" s="10" t="s">
        <v>379</v>
      </c>
      <c r="BM505" s="10" t="s">
        <v>735</v>
      </c>
    </row>
    <row r="506" s="153" customFormat="true" ht="19.5" hidden="false" customHeight="true" outlineLevel="0" collapsed="false">
      <c r="B506" s="154"/>
      <c r="C506" s="155"/>
      <c r="D506" s="165" t="s">
        <v>117</v>
      </c>
      <c r="E506" s="165"/>
      <c r="F506" s="165"/>
      <c r="G506" s="165"/>
      <c r="H506" s="165"/>
      <c r="I506" s="165"/>
      <c r="J506" s="165"/>
      <c r="K506" s="165"/>
      <c r="L506" s="165"/>
      <c r="M506" s="165"/>
      <c r="N506" s="187" t="n">
        <f aca="false">SUM(N507:Q510)</f>
        <v>0</v>
      </c>
      <c r="O506" s="187"/>
      <c r="P506" s="187"/>
      <c r="Q506" s="187"/>
      <c r="R506" s="158"/>
      <c r="T506" s="159"/>
      <c r="U506" s="155"/>
      <c r="V506" s="155"/>
      <c r="W506" s="160" t="n">
        <f aca="false">SUM(W507:W510)</f>
        <v>0</v>
      </c>
      <c r="X506" s="155"/>
      <c r="Y506" s="160" t="n">
        <f aca="false">SUM(Y507:Y510)</f>
        <v>0</v>
      </c>
      <c r="Z506" s="155"/>
      <c r="AA506" s="161" t="n">
        <f aca="false">SUM(AA507:AA510)</f>
        <v>0</v>
      </c>
      <c r="AR506" s="162" t="s">
        <v>85</v>
      </c>
      <c r="AT506" s="163" t="s">
        <v>67</v>
      </c>
      <c r="AU506" s="163" t="s">
        <v>74</v>
      </c>
      <c r="AY506" s="162" t="s">
        <v>134</v>
      </c>
      <c r="BK506" s="164" t="n">
        <f aca="false">SUM(BK507:BK510)</f>
        <v>0</v>
      </c>
    </row>
    <row r="507" s="28" customFormat="true" ht="31.5" hidden="false" customHeight="true" outlineLevel="0" collapsed="false">
      <c r="B507" s="167"/>
      <c r="C507" s="168" t="n">
        <v>162</v>
      </c>
      <c r="D507" s="168" t="s">
        <v>135</v>
      </c>
      <c r="E507" s="169" t="s">
        <v>736</v>
      </c>
      <c r="F507" s="170" t="s">
        <v>737</v>
      </c>
      <c r="G507" s="170"/>
      <c r="H507" s="170"/>
      <c r="I507" s="170"/>
      <c r="J507" s="171" t="s">
        <v>138</v>
      </c>
      <c r="K507" s="172" t="n">
        <v>10</v>
      </c>
      <c r="L507" s="173"/>
      <c r="M507" s="173"/>
      <c r="N507" s="173" t="n">
        <f aca="false">ROUND(L507*K507,2)</f>
        <v>0</v>
      </c>
      <c r="O507" s="173"/>
      <c r="P507" s="173"/>
      <c r="Q507" s="173"/>
      <c r="R507" s="174"/>
      <c r="T507" s="175"/>
      <c r="U507" s="40" t="s">
        <v>33</v>
      </c>
      <c r="V507" s="176" t="n">
        <v>0</v>
      </c>
      <c r="W507" s="176" t="n">
        <f aca="false">V507*K507</f>
        <v>0</v>
      </c>
      <c r="X507" s="176" t="n">
        <v>0</v>
      </c>
      <c r="Y507" s="176" t="n">
        <f aca="false">X507*K507</f>
        <v>0</v>
      </c>
      <c r="Z507" s="176" t="n">
        <v>0</v>
      </c>
      <c r="AA507" s="177" t="n">
        <f aca="false">Z507*K507</f>
        <v>0</v>
      </c>
      <c r="AR507" s="10" t="s">
        <v>379</v>
      </c>
      <c r="AT507" s="10" t="s">
        <v>135</v>
      </c>
      <c r="AU507" s="10" t="s">
        <v>85</v>
      </c>
      <c r="AY507" s="10" t="s">
        <v>134</v>
      </c>
      <c r="BE507" s="178" t="n">
        <f aca="false">IF(U507="základní",N507,0)</f>
        <v>0</v>
      </c>
      <c r="BF507" s="178" t="n">
        <f aca="false">IF(U507="snížená",N507,0)</f>
        <v>0</v>
      </c>
      <c r="BG507" s="178" t="n">
        <f aca="false">IF(U507="zákl. přenesená",N507,0)</f>
        <v>0</v>
      </c>
      <c r="BH507" s="178" t="n">
        <f aca="false">IF(U507="sníž. přenesená",N507,0)</f>
        <v>0</v>
      </c>
      <c r="BI507" s="178" t="n">
        <f aca="false">IF(U507="nulová",N507,0)</f>
        <v>0</v>
      </c>
      <c r="BJ507" s="10" t="s">
        <v>74</v>
      </c>
      <c r="BK507" s="178" t="n">
        <f aca="false">ROUND(L507*K507,2)</f>
        <v>0</v>
      </c>
      <c r="BL507" s="10" t="s">
        <v>379</v>
      </c>
      <c r="BM507" s="10" t="s">
        <v>738</v>
      </c>
    </row>
    <row r="508" s="198" customFormat="true" ht="17.25" hidden="false" customHeight="true" outlineLevel="0" collapsed="false">
      <c r="B508" s="199"/>
      <c r="C508" s="200"/>
      <c r="D508" s="200"/>
      <c r="E508" s="201"/>
      <c r="F508" s="202" t="s">
        <v>739</v>
      </c>
      <c r="G508" s="202"/>
      <c r="H508" s="202"/>
      <c r="I508" s="202"/>
      <c r="J508" s="200"/>
      <c r="K508" s="201"/>
      <c r="L508" s="200"/>
      <c r="M508" s="200"/>
      <c r="N508" s="200"/>
      <c r="O508" s="200"/>
      <c r="P508" s="200"/>
      <c r="Q508" s="200"/>
      <c r="R508" s="203"/>
      <c r="T508" s="204"/>
      <c r="U508" s="200"/>
      <c r="V508" s="200"/>
      <c r="W508" s="200"/>
      <c r="X508" s="200"/>
      <c r="Y508" s="200"/>
      <c r="Z508" s="200"/>
      <c r="AA508" s="205"/>
      <c r="AT508" s="206" t="s">
        <v>147</v>
      </c>
      <c r="AU508" s="206" t="s">
        <v>85</v>
      </c>
      <c r="AV508" s="198" t="s">
        <v>74</v>
      </c>
      <c r="AW508" s="198" t="s">
        <v>26</v>
      </c>
      <c r="AX508" s="198" t="s">
        <v>68</v>
      </c>
      <c r="AY508" s="206" t="s">
        <v>134</v>
      </c>
    </row>
    <row r="509" s="28" customFormat="true" ht="22.5" hidden="false" customHeight="true" outlineLevel="0" collapsed="false">
      <c r="B509" s="167"/>
      <c r="C509" s="168" t="n">
        <v>163</v>
      </c>
      <c r="D509" s="168" t="s">
        <v>135</v>
      </c>
      <c r="E509" s="169" t="s">
        <v>740</v>
      </c>
      <c r="F509" s="170" t="s">
        <v>741</v>
      </c>
      <c r="G509" s="170"/>
      <c r="H509" s="170"/>
      <c r="I509" s="170"/>
      <c r="J509" s="171" t="s">
        <v>138</v>
      </c>
      <c r="K509" s="172" t="n">
        <v>154.97</v>
      </c>
      <c r="L509" s="173"/>
      <c r="M509" s="173"/>
      <c r="N509" s="173" t="n">
        <f aca="false">ROUND(L509*K509,2)</f>
        <v>0</v>
      </c>
      <c r="O509" s="173"/>
      <c r="P509" s="173"/>
      <c r="Q509" s="173"/>
      <c r="R509" s="174"/>
      <c r="T509" s="175"/>
      <c r="U509" s="40" t="s">
        <v>33</v>
      </c>
      <c r="V509" s="176" t="n">
        <v>0</v>
      </c>
      <c r="W509" s="176" t="n">
        <f aca="false">V509*K509</f>
        <v>0</v>
      </c>
      <c r="X509" s="176" t="n">
        <v>0</v>
      </c>
      <c r="Y509" s="176" t="n">
        <f aca="false">X509*K509</f>
        <v>0</v>
      </c>
      <c r="Z509" s="176" t="n">
        <v>0</v>
      </c>
      <c r="AA509" s="177" t="n">
        <f aca="false">Z509*K509</f>
        <v>0</v>
      </c>
      <c r="AR509" s="10" t="s">
        <v>379</v>
      </c>
      <c r="AT509" s="10" t="s">
        <v>135</v>
      </c>
      <c r="AU509" s="10" t="s">
        <v>85</v>
      </c>
      <c r="AY509" s="10" t="s">
        <v>134</v>
      </c>
      <c r="BE509" s="178" t="n">
        <f aca="false">IF(U509="základní",N509,0)</f>
        <v>0</v>
      </c>
      <c r="BF509" s="178" t="n">
        <f aca="false">IF(U509="snížená",N509,0)</f>
        <v>0</v>
      </c>
      <c r="BG509" s="178" t="n">
        <f aca="false">IF(U509="zákl. přenesená",N509,0)</f>
        <v>0</v>
      </c>
      <c r="BH509" s="178" t="n">
        <f aca="false">IF(U509="sníž. přenesená",N509,0)</f>
        <v>0</v>
      </c>
      <c r="BI509" s="178" t="n">
        <f aca="false">IF(U509="nulová",N509,0)</f>
        <v>0</v>
      </c>
      <c r="BJ509" s="10" t="s">
        <v>74</v>
      </c>
      <c r="BK509" s="178" t="n">
        <f aca="false">ROUND(L509*K509,2)</f>
        <v>0</v>
      </c>
      <c r="BL509" s="10" t="s">
        <v>379</v>
      </c>
      <c r="BM509" s="10" t="s">
        <v>742</v>
      </c>
    </row>
    <row r="510" s="28" customFormat="true" ht="31.5" hidden="false" customHeight="true" outlineLevel="0" collapsed="false">
      <c r="B510" s="167"/>
      <c r="C510" s="168" t="n">
        <v>164</v>
      </c>
      <c r="D510" s="168" t="s">
        <v>135</v>
      </c>
      <c r="E510" s="169" t="s">
        <v>743</v>
      </c>
      <c r="F510" s="170" t="s">
        <v>744</v>
      </c>
      <c r="G510" s="170"/>
      <c r="H510" s="170"/>
      <c r="I510" s="170"/>
      <c r="J510" s="171" t="s">
        <v>138</v>
      </c>
      <c r="K510" s="172" t="n">
        <v>154.97</v>
      </c>
      <c r="L510" s="173"/>
      <c r="M510" s="173"/>
      <c r="N510" s="173" t="n">
        <f aca="false">ROUND(L510*K510,2)</f>
        <v>0</v>
      </c>
      <c r="O510" s="173"/>
      <c r="P510" s="173"/>
      <c r="Q510" s="173"/>
      <c r="R510" s="174"/>
      <c r="T510" s="175"/>
      <c r="U510" s="40" t="s">
        <v>33</v>
      </c>
      <c r="V510" s="176" t="n">
        <v>0</v>
      </c>
      <c r="W510" s="176" t="n">
        <f aca="false">V510*K510</f>
        <v>0</v>
      </c>
      <c r="X510" s="176" t="n">
        <v>0</v>
      </c>
      <c r="Y510" s="176" t="n">
        <f aca="false">X510*K510</f>
        <v>0</v>
      </c>
      <c r="Z510" s="176" t="n">
        <v>0</v>
      </c>
      <c r="AA510" s="177" t="n">
        <f aca="false">Z510*K510</f>
        <v>0</v>
      </c>
      <c r="AR510" s="10" t="s">
        <v>379</v>
      </c>
      <c r="AT510" s="10" t="s">
        <v>135</v>
      </c>
      <c r="AU510" s="10" t="s">
        <v>85</v>
      </c>
      <c r="AY510" s="10" t="s">
        <v>134</v>
      </c>
      <c r="BE510" s="178" t="n">
        <f aca="false">IF(U510="základní",N510,0)</f>
        <v>0</v>
      </c>
      <c r="BF510" s="178" t="n">
        <f aca="false">IF(U510="snížená",N510,0)</f>
        <v>0</v>
      </c>
      <c r="BG510" s="178" t="n">
        <f aca="false">IF(U510="zákl. přenesená",N510,0)</f>
        <v>0</v>
      </c>
      <c r="BH510" s="178" t="n">
        <f aca="false">IF(U510="sníž. přenesená",N510,0)</f>
        <v>0</v>
      </c>
      <c r="BI510" s="178" t="n">
        <f aca="false">IF(U510="nulová",N510,0)</f>
        <v>0</v>
      </c>
      <c r="BJ510" s="10" t="s">
        <v>74</v>
      </c>
      <c r="BK510" s="178" t="n">
        <f aca="false">ROUND(L510*K510,2)</f>
        <v>0</v>
      </c>
      <c r="BL510" s="10" t="s">
        <v>379</v>
      </c>
      <c r="BM510" s="10" t="s">
        <v>745</v>
      </c>
    </row>
    <row r="511" customFormat="false" ht="25.5" hidden="false" customHeight="true" outlineLevel="0" collapsed="false">
      <c r="A511" s="28"/>
      <c r="B511" s="167"/>
      <c r="C511" s="168" t="n">
        <v>165</v>
      </c>
      <c r="D511" s="168" t="s">
        <v>135</v>
      </c>
      <c r="E511" s="208" t="s">
        <v>746</v>
      </c>
      <c r="F511" s="170" t="s">
        <v>747</v>
      </c>
      <c r="G511" s="170"/>
      <c r="H511" s="170"/>
      <c r="I511" s="170"/>
      <c r="J511" s="171" t="s">
        <v>138</v>
      </c>
      <c r="K511" s="172" t="n">
        <v>62.11</v>
      </c>
      <c r="L511" s="173"/>
      <c r="M511" s="173"/>
      <c r="N511" s="173" t="n">
        <f aca="false">ROUND(L511*K511,2)</f>
        <v>0</v>
      </c>
      <c r="O511" s="173"/>
      <c r="P511" s="173"/>
      <c r="Q511" s="173"/>
      <c r="R511" s="174"/>
      <c r="T511" s="175"/>
      <c r="U511" s="40" t="s">
        <v>33</v>
      </c>
      <c r="V511" s="176" t="n">
        <v>0.211</v>
      </c>
      <c r="W511" s="176" t="n">
        <f aca="false">V511*K511</f>
        <v>13.10521</v>
      </c>
      <c r="X511" s="176" t="n">
        <v>0.00022</v>
      </c>
      <c r="Y511" s="176" t="n">
        <f aca="false">X511*K511</f>
        <v>0.0136642</v>
      </c>
      <c r="Z511" s="176" t="n">
        <v>0</v>
      </c>
      <c r="AA511" s="177" t="n">
        <f aca="false">Z511*K511</f>
        <v>0</v>
      </c>
      <c r="AR511" s="10" t="s">
        <v>379</v>
      </c>
      <c r="AT511" s="10" t="s">
        <v>135</v>
      </c>
      <c r="AU511" s="10" t="s">
        <v>74</v>
      </c>
      <c r="AY511" s="10" t="s">
        <v>134</v>
      </c>
      <c r="BE511" s="178" t="n">
        <f aca="false">IF(U511="základní",N511,0)</f>
        <v>0</v>
      </c>
      <c r="BF511" s="178" t="n">
        <f aca="false">IF(U511="snížená",N511,0)</f>
        <v>0</v>
      </c>
      <c r="BG511" s="178" t="n">
        <f aca="false">IF(U511="zákl. přenesená",N511,0)</f>
        <v>0</v>
      </c>
      <c r="BH511" s="178" t="n">
        <f aca="false">IF(U511="sníž. přenesená",N511,0)</f>
        <v>0</v>
      </c>
      <c r="BI511" s="178" t="n">
        <f aca="false">IF(U511="nulová",N511,0)</f>
        <v>0</v>
      </c>
      <c r="BJ511" s="10" t="s">
        <v>74</v>
      </c>
      <c r="BK511" s="178" t="n">
        <f aca="false">ROUND(L511*K511,2)</f>
        <v>0</v>
      </c>
      <c r="BL511" s="10" t="s">
        <v>379</v>
      </c>
      <c r="BM511" s="10" t="s">
        <v>748</v>
      </c>
    </row>
    <row r="512" s="198" customFormat="true" ht="25.5" hidden="false" customHeight="true" outlineLevel="0" collapsed="false">
      <c r="B512" s="199"/>
      <c r="C512" s="200"/>
      <c r="D512" s="200"/>
      <c r="E512" s="201"/>
      <c r="F512" s="202" t="s">
        <v>749</v>
      </c>
      <c r="G512" s="202"/>
      <c r="H512" s="202"/>
      <c r="I512" s="202"/>
      <c r="J512" s="200"/>
      <c r="K512" s="201"/>
      <c r="L512" s="200"/>
      <c r="M512" s="200"/>
      <c r="N512" s="200"/>
      <c r="O512" s="200"/>
      <c r="P512" s="200"/>
      <c r="Q512" s="200"/>
      <c r="R512" s="203"/>
      <c r="T512" s="204"/>
      <c r="U512" s="200"/>
      <c r="V512" s="200"/>
      <c r="W512" s="200"/>
      <c r="X512" s="200"/>
      <c r="Y512" s="200"/>
      <c r="Z512" s="200"/>
      <c r="AA512" s="205"/>
      <c r="AT512" s="206" t="s">
        <v>147</v>
      </c>
      <c r="AU512" s="206" t="s">
        <v>74</v>
      </c>
      <c r="AV512" s="198" t="s">
        <v>74</v>
      </c>
      <c r="AW512" s="198" t="s">
        <v>26</v>
      </c>
      <c r="AX512" s="198" t="s">
        <v>68</v>
      </c>
      <c r="AY512" s="206" t="s">
        <v>134</v>
      </c>
    </row>
    <row r="513" s="188" customFormat="true" ht="16.5" hidden="false" customHeight="true" outlineLevel="0" collapsed="false">
      <c r="B513" s="189"/>
      <c r="C513" s="190"/>
      <c r="D513" s="190"/>
      <c r="E513" s="191"/>
      <c r="F513" s="207" t="s">
        <v>750</v>
      </c>
      <c r="G513" s="207"/>
      <c r="H513" s="207"/>
      <c r="I513" s="207"/>
      <c r="J513" s="190"/>
      <c r="K513" s="193" t="n">
        <v>62.11</v>
      </c>
      <c r="L513" s="190"/>
      <c r="M513" s="190"/>
      <c r="N513" s="190"/>
      <c r="O513" s="190"/>
      <c r="P513" s="190"/>
      <c r="Q513" s="190"/>
      <c r="R513" s="194"/>
      <c r="T513" s="230"/>
      <c r="U513" s="231"/>
      <c r="V513" s="231"/>
      <c r="W513" s="231"/>
      <c r="X513" s="231"/>
      <c r="Y513" s="231"/>
      <c r="Z513" s="231"/>
      <c r="AA513" s="232"/>
      <c r="AT513" s="197" t="s">
        <v>147</v>
      </c>
      <c r="AU513" s="197" t="s">
        <v>74</v>
      </c>
      <c r="AV513" s="188" t="s">
        <v>85</v>
      </c>
      <c r="AW513" s="188" t="s">
        <v>26</v>
      </c>
      <c r="AX513" s="188" t="s">
        <v>74</v>
      </c>
      <c r="AY513" s="197" t="s">
        <v>134</v>
      </c>
    </row>
    <row r="514" s="153" customFormat="true" ht="18" hidden="false" customHeight="true" outlineLevel="0" collapsed="false">
      <c r="B514" s="154"/>
      <c r="C514" s="155"/>
      <c r="D514" s="165" t="s">
        <v>118</v>
      </c>
      <c r="E514" s="165"/>
      <c r="F514" s="165"/>
      <c r="G514" s="165"/>
      <c r="H514" s="165"/>
      <c r="I514" s="165"/>
      <c r="J514" s="165"/>
      <c r="K514" s="165"/>
      <c r="L514" s="165"/>
      <c r="M514" s="165"/>
      <c r="N514" s="187" t="n">
        <f aca="false">SUM(N515:Q527)</f>
        <v>0</v>
      </c>
      <c r="O514" s="187"/>
      <c r="P514" s="187"/>
      <c r="Q514" s="187"/>
      <c r="R514" s="158"/>
      <c r="T514" s="159"/>
      <c r="U514" s="155"/>
      <c r="V514" s="155"/>
      <c r="W514" s="160" t="n">
        <f aca="false">SUM(W515:W533)</f>
        <v>0</v>
      </c>
      <c r="X514" s="155"/>
      <c r="Y514" s="160" t="n">
        <f aca="false">SUM(Y515:Y533)</f>
        <v>0</v>
      </c>
      <c r="Z514" s="155"/>
      <c r="AA514" s="161" t="n">
        <f aca="false">SUM(AA515:AA533)</f>
        <v>0</v>
      </c>
      <c r="AR514" s="162" t="s">
        <v>85</v>
      </c>
      <c r="AT514" s="163" t="s">
        <v>67</v>
      </c>
      <c r="AU514" s="163" t="s">
        <v>74</v>
      </c>
      <c r="AY514" s="162" t="s">
        <v>134</v>
      </c>
      <c r="BK514" s="164" t="n">
        <f aca="false">SUM(BK515:BK533)</f>
        <v>0</v>
      </c>
    </row>
    <row r="515" s="28" customFormat="true" ht="31.5" hidden="false" customHeight="true" outlineLevel="0" collapsed="false">
      <c r="B515" s="167"/>
      <c r="C515" s="168" t="n">
        <v>166</v>
      </c>
      <c r="D515" s="168" t="s">
        <v>135</v>
      </c>
      <c r="E515" s="169" t="s">
        <v>751</v>
      </c>
      <c r="F515" s="170" t="s">
        <v>752</v>
      </c>
      <c r="G515" s="170"/>
      <c r="H515" s="170"/>
      <c r="I515" s="170"/>
      <c r="J515" s="171" t="s">
        <v>138</v>
      </c>
      <c r="K515" s="172" t="n">
        <v>154.974</v>
      </c>
      <c r="L515" s="173"/>
      <c r="M515" s="173"/>
      <c r="N515" s="173" t="n">
        <f aca="false">ROUND(L515*K515,2)</f>
        <v>0</v>
      </c>
      <c r="O515" s="173"/>
      <c r="P515" s="173"/>
      <c r="Q515" s="173"/>
      <c r="R515" s="174"/>
      <c r="T515" s="175"/>
      <c r="U515" s="40" t="s">
        <v>33</v>
      </c>
      <c r="V515" s="176" t="n">
        <v>0</v>
      </c>
      <c r="W515" s="176" t="n">
        <f aca="false">V515*K515</f>
        <v>0</v>
      </c>
      <c r="X515" s="176" t="n">
        <v>0</v>
      </c>
      <c r="Y515" s="176" t="n">
        <f aca="false">X515*K515</f>
        <v>0</v>
      </c>
      <c r="Z515" s="176" t="n">
        <v>0</v>
      </c>
      <c r="AA515" s="177" t="n">
        <f aca="false">Z515*K515</f>
        <v>0</v>
      </c>
      <c r="AR515" s="10" t="s">
        <v>379</v>
      </c>
      <c r="AT515" s="10" t="s">
        <v>135</v>
      </c>
      <c r="AU515" s="10" t="s">
        <v>85</v>
      </c>
      <c r="AY515" s="10" t="s">
        <v>134</v>
      </c>
      <c r="BE515" s="178" t="n">
        <f aca="false">IF(U515="základní",N515,0)</f>
        <v>0</v>
      </c>
      <c r="BF515" s="178" t="n">
        <f aca="false">IF(U515="snížená",N515,0)</f>
        <v>0</v>
      </c>
      <c r="BG515" s="178" t="n">
        <f aca="false">IF(U515="zákl. přenesená",N515,0)</f>
        <v>0</v>
      </c>
      <c r="BH515" s="178" t="n">
        <f aca="false">IF(U515="sníž. přenesená",N515,0)</f>
        <v>0</v>
      </c>
      <c r="BI515" s="178" t="n">
        <f aca="false">IF(U515="nulová",N515,0)</f>
        <v>0</v>
      </c>
      <c r="BJ515" s="10" t="s">
        <v>74</v>
      </c>
      <c r="BK515" s="178" t="n">
        <f aca="false">ROUND(L515*K515,2)</f>
        <v>0</v>
      </c>
      <c r="BL515" s="10" t="s">
        <v>379</v>
      </c>
      <c r="BM515" s="10" t="s">
        <v>753</v>
      </c>
    </row>
    <row r="516" s="198" customFormat="true" ht="15.75" hidden="false" customHeight="true" outlineLevel="0" collapsed="false">
      <c r="B516" s="199"/>
      <c r="C516" s="200"/>
      <c r="D516" s="200"/>
      <c r="E516" s="201"/>
      <c r="F516" s="202" t="s">
        <v>181</v>
      </c>
      <c r="G516" s="202"/>
      <c r="H516" s="202"/>
      <c r="I516" s="202"/>
      <c r="J516" s="200"/>
      <c r="K516" s="201"/>
      <c r="L516" s="200"/>
      <c r="M516" s="200"/>
      <c r="N516" s="200"/>
      <c r="O516" s="200"/>
      <c r="P516" s="200"/>
      <c r="Q516" s="200"/>
      <c r="R516" s="203"/>
      <c r="T516" s="204"/>
      <c r="U516" s="200"/>
      <c r="V516" s="200"/>
      <c r="W516" s="200"/>
      <c r="X516" s="200"/>
      <c r="Y516" s="200"/>
      <c r="Z516" s="200"/>
      <c r="AA516" s="205"/>
      <c r="AT516" s="206" t="s">
        <v>147</v>
      </c>
      <c r="AU516" s="206" t="s">
        <v>85</v>
      </c>
      <c r="AV516" s="198" t="s">
        <v>74</v>
      </c>
      <c r="AW516" s="198" t="s">
        <v>26</v>
      </c>
      <c r="AX516" s="198" t="s">
        <v>68</v>
      </c>
      <c r="AY516" s="206" t="s">
        <v>134</v>
      </c>
    </row>
    <row r="517" s="188" customFormat="true" ht="15.75" hidden="false" customHeight="true" outlineLevel="0" collapsed="false">
      <c r="B517" s="189"/>
      <c r="C517" s="190"/>
      <c r="D517" s="190"/>
      <c r="E517" s="191"/>
      <c r="F517" s="207" t="s">
        <v>206</v>
      </c>
      <c r="G517" s="207"/>
      <c r="H517" s="207"/>
      <c r="I517" s="207"/>
      <c r="J517" s="190"/>
      <c r="K517" s="193" t="n">
        <v>111.177</v>
      </c>
      <c r="L517" s="190"/>
      <c r="M517" s="190"/>
      <c r="N517" s="190"/>
      <c r="O517" s="190"/>
      <c r="P517" s="190"/>
      <c r="Q517" s="190"/>
      <c r="R517" s="194"/>
      <c r="T517" s="195"/>
      <c r="U517" s="190"/>
      <c r="V517" s="190"/>
      <c r="W517" s="190"/>
      <c r="X517" s="190"/>
      <c r="Y517" s="190"/>
      <c r="Z517" s="190"/>
      <c r="AA517" s="196"/>
      <c r="AT517" s="197" t="s">
        <v>147</v>
      </c>
      <c r="AU517" s="197" t="s">
        <v>85</v>
      </c>
      <c r="AV517" s="188" t="s">
        <v>85</v>
      </c>
      <c r="AW517" s="188" t="s">
        <v>26</v>
      </c>
      <c r="AX517" s="188" t="s">
        <v>68</v>
      </c>
      <c r="AY517" s="197" t="s">
        <v>134</v>
      </c>
    </row>
    <row r="518" s="198" customFormat="true" ht="15.75" hidden="false" customHeight="true" outlineLevel="0" collapsed="false">
      <c r="B518" s="199"/>
      <c r="C518" s="200"/>
      <c r="D518" s="200"/>
      <c r="E518" s="201"/>
      <c r="F518" s="209" t="s">
        <v>207</v>
      </c>
      <c r="G518" s="209"/>
      <c r="H518" s="209"/>
      <c r="I518" s="209"/>
      <c r="J518" s="200"/>
      <c r="K518" s="201"/>
      <c r="L518" s="200"/>
      <c r="M518" s="200"/>
      <c r="N518" s="200"/>
      <c r="O518" s="200"/>
      <c r="P518" s="200"/>
      <c r="Q518" s="200"/>
      <c r="R518" s="203"/>
      <c r="T518" s="204"/>
      <c r="U518" s="200"/>
      <c r="V518" s="200"/>
      <c r="W518" s="200"/>
      <c r="X518" s="200"/>
      <c r="Y518" s="200"/>
      <c r="Z518" s="200"/>
      <c r="AA518" s="205"/>
      <c r="AT518" s="206" t="s">
        <v>147</v>
      </c>
      <c r="AU518" s="206" t="s">
        <v>85</v>
      </c>
      <c r="AV518" s="198" t="s">
        <v>74</v>
      </c>
      <c r="AW518" s="198" t="s">
        <v>26</v>
      </c>
      <c r="AX518" s="198" t="s">
        <v>68</v>
      </c>
      <c r="AY518" s="206" t="s">
        <v>134</v>
      </c>
    </row>
    <row r="519" s="188" customFormat="true" ht="15.75" hidden="false" customHeight="true" outlineLevel="0" collapsed="false">
      <c r="B519" s="189"/>
      <c r="C519" s="190"/>
      <c r="D519" s="190"/>
      <c r="E519" s="191"/>
      <c r="F519" s="207" t="s">
        <v>208</v>
      </c>
      <c r="G519" s="207"/>
      <c r="H519" s="207"/>
      <c r="I519" s="207"/>
      <c r="J519" s="190"/>
      <c r="K519" s="193" t="n">
        <v>43.797</v>
      </c>
      <c r="L519" s="190"/>
      <c r="M519" s="190"/>
      <c r="N519" s="190"/>
      <c r="O519" s="190"/>
      <c r="P519" s="190"/>
      <c r="Q519" s="190"/>
      <c r="R519" s="194"/>
      <c r="T519" s="195"/>
      <c r="U519" s="190"/>
      <c r="V519" s="190"/>
      <c r="W519" s="190"/>
      <c r="X519" s="190"/>
      <c r="Y519" s="190"/>
      <c r="Z519" s="190"/>
      <c r="AA519" s="196"/>
      <c r="AT519" s="197" t="s">
        <v>147</v>
      </c>
      <c r="AU519" s="197" t="s">
        <v>85</v>
      </c>
      <c r="AV519" s="188" t="s">
        <v>85</v>
      </c>
      <c r="AW519" s="188" t="s">
        <v>26</v>
      </c>
      <c r="AX519" s="188" t="s">
        <v>68</v>
      </c>
      <c r="AY519" s="197" t="s">
        <v>134</v>
      </c>
    </row>
    <row r="520" s="210" customFormat="true" ht="15.75" hidden="false" customHeight="true" outlineLevel="0" collapsed="false">
      <c r="B520" s="211"/>
      <c r="C520" s="212"/>
      <c r="D520" s="212"/>
      <c r="E520" s="213"/>
      <c r="F520" s="214" t="s">
        <v>209</v>
      </c>
      <c r="G520" s="214"/>
      <c r="H520" s="214"/>
      <c r="I520" s="214"/>
      <c r="J520" s="212"/>
      <c r="K520" s="215" t="n">
        <v>154.974</v>
      </c>
      <c r="L520" s="212"/>
      <c r="M520" s="212"/>
      <c r="N520" s="212"/>
      <c r="O520" s="212"/>
      <c r="P520" s="212"/>
      <c r="Q520" s="212"/>
      <c r="R520" s="216"/>
      <c r="T520" s="217"/>
      <c r="U520" s="212"/>
      <c r="V520" s="212"/>
      <c r="W520" s="212"/>
      <c r="X520" s="212"/>
      <c r="Y520" s="212"/>
      <c r="Z520" s="212"/>
      <c r="AA520" s="218"/>
      <c r="AT520" s="219" t="s">
        <v>147</v>
      </c>
      <c r="AU520" s="219" t="s">
        <v>85</v>
      </c>
      <c r="AV520" s="210" t="s">
        <v>139</v>
      </c>
      <c r="AW520" s="210" t="s">
        <v>26</v>
      </c>
      <c r="AX520" s="210" t="s">
        <v>74</v>
      </c>
      <c r="AY520" s="219" t="s">
        <v>134</v>
      </c>
    </row>
    <row r="521" s="28" customFormat="true" ht="31.5" hidden="false" customHeight="true" outlineLevel="0" collapsed="false">
      <c r="B521" s="167"/>
      <c r="C521" s="168" t="n">
        <v>167</v>
      </c>
      <c r="D521" s="168" t="s">
        <v>135</v>
      </c>
      <c r="E521" s="169" t="s">
        <v>754</v>
      </c>
      <c r="F521" s="170" t="s">
        <v>755</v>
      </c>
      <c r="G521" s="170"/>
      <c r="H521" s="170"/>
      <c r="I521" s="170"/>
      <c r="J521" s="171" t="s">
        <v>221</v>
      </c>
      <c r="K521" s="172" t="n">
        <v>20</v>
      </c>
      <c r="L521" s="173"/>
      <c r="M521" s="173"/>
      <c r="N521" s="173" t="n">
        <f aca="false">ROUND(L521*K521,2)</f>
        <v>0</v>
      </c>
      <c r="O521" s="173"/>
      <c r="P521" s="173"/>
      <c r="Q521" s="173"/>
      <c r="R521" s="174"/>
      <c r="T521" s="175"/>
      <c r="U521" s="40" t="s">
        <v>33</v>
      </c>
      <c r="V521" s="176" t="n">
        <v>0</v>
      </c>
      <c r="W521" s="176" t="n">
        <f aca="false">V521*K521</f>
        <v>0</v>
      </c>
      <c r="X521" s="176" t="n">
        <v>0</v>
      </c>
      <c r="Y521" s="176" t="n">
        <f aca="false">X521*K521</f>
        <v>0</v>
      </c>
      <c r="Z521" s="176" t="n">
        <v>0</v>
      </c>
      <c r="AA521" s="177" t="n">
        <f aca="false">Z521*K521</f>
        <v>0</v>
      </c>
      <c r="AR521" s="10" t="s">
        <v>379</v>
      </c>
      <c r="AT521" s="10" t="s">
        <v>135</v>
      </c>
      <c r="AU521" s="10" t="s">
        <v>85</v>
      </c>
      <c r="AY521" s="10" t="s">
        <v>134</v>
      </c>
      <c r="BE521" s="178" t="n">
        <f aca="false">IF(U521="základní",N521,0)</f>
        <v>0</v>
      </c>
      <c r="BF521" s="178" t="n">
        <f aca="false">IF(U521="snížená",N521,0)</f>
        <v>0</v>
      </c>
      <c r="BG521" s="178" t="n">
        <f aca="false">IF(U521="zákl. přenesená",N521,0)</f>
        <v>0</v>
      </c>
      <c r="BH521" s="178" t="n">
        <f aca="false">IF(U521="sníž. přenesená",N521,0)</f>
        <v>0</v>
      </c>
      <c r="BI521" s="178" t="n">
        <f aca="false">IF(U521="nulová",N521,0)</f>
        <v>0</v>
      </c>
      <c r="BJ521" s="10" t="s">
        <v>74</v>
      </c>
      <c r="BK521" s="178" t="n">
        <f aca="false">ROUND(L521*K521,2)</f>
        <v>0</v>
      </c>
      <c r="BL521" s="10" t="s">
        <v>379</v>
      </c>
      <c r="BM521" s="10" t="s">
        <v>756</v>
      </c>
    </row>
    <row r="522" s="188" customFormat="true" ht="14.25" hidden="false" customHeight="true" outlineLevel="0" collapsed="false">
      <c r="B522" s="189"/>
      <c r="C522" s="190"/>
      <c r="D522" s="190"/>
      <c r="E522" s="191"/>
      <c r="F522" s="192" t="s">
        <v>757</v>
      </c>
      <c r="G522" s="192"/>
      <c r="H522" s="192"/>
      <c r="I522" s="192"/>
      <c r="J522" s="190"/>
      <c r="K522" s="193" t="n">
        <v>20</v>
      </c>
      <c r="L522" s="190"/>
      <c r="M522" s="190"/>
      <c r="N522" s="190"/>
      <c r="O522" s="190"/>
      <c r="P522" s="190"/>
      <c r="Q522" s="190"/>
      <c r="R522" s="194"/>
      <c r="T522" s="195"/>
      <c r="U522" s="190"/>
      <c r="V522" s="190"/>
      <c r="W522" s="190"/>
      <c r="X522" s="190"/>
      <c r="Y522" s="190"/>
      <c r="Z522" s="190"/>
      <c r="AA522" s="196"/>
      <c r="AT522" s="197" t="s">
        <v>147</v>
      </c>
      <c r="AU522" s="197" t="s">
        <v>85</v>
      </c>
      <c r="AV522" s="188" t="s">
        <v>85</v>
      </c>
      <c r="AW522" s="188" t="s">
        <v>26</v>
      </c>
      <c r="AX522" s="188" t="s">
        <v>74</v>
      </c>
      <c r="AY522" s="197" t="s">
        <v>134</v>
      </c>
    </row>
    <row r="523" s="28" customFormat="true" ht="15.75" hidden="false" customHeight="true" outlineLevel="0" collapsed="false">
      <c r="B523" s="167"/>
      <c r="C523" s="220" t="n">
        <v>168</v>
      </c>
      <c r="D523" s="220" t="s">
        <v>225</v>
      </c>
      <c r="E523" s="221" t="s">
        <v>758</v>
      </c>
      <c r="F523" s="222" t="s">
        <v>759</v>
      </c>
      <c r="G523" s="222"/>
      <c r="H523" s="222"/>
      <c r="I523" s="222"/>
      <c r="J523" s="223" t="s">
        <v>221</v>
      </c>
      <c r="K523" s="224" t="n">
        <v>24</v>
      </c>
      <c r="L523" s="225"/>
      <c r="M523" s="225"/>
      <c r="N523" s="225" t="n">
        <f aca="false">ROUND(L523*K523,2)</f>
        <v>0</v>
      </c>
      <c r="O523" s="225"/>
      <c r="P523" s="225"/>
      <c r="Q523" s="225"/>
      <c r="R523" s="174"/>
      <c r="T523" s="175"/>
      <c r="U523" s="40" t="s">
        <v>33</v>
      </c>
      <c r="V523" s="176" t="n">
        <v>0</v>
      </c>
      <c r="W523" s="176" t="n">
        <f aca="false">V523*K523</f>
        <v>0</v>
      </c>
      <c r="X523" s="176" t="n">
        <v>0</v>
      </c>
      <c r="Y523" s="176" t="n">
        <f aca="false">X523*K523</f>
        <v>0</v>
      </c>
      <c r="Z523" s="176" t="n">
        <v>0</v>
      </c>
      <c r="AA523" s="177" t="n">
        <f aca="false">Z523*K523</f>
        <v>0</v>
      </c>
      <c r="AR523" s="10" t="s">
        <v>383</v>
      </c>
      <c r="AT523" s="10" t="s">
        <v>225</v>
      </c>
      <c r="AU523" s="10" t="s">
        <v>85</v>
      </c>
      <c r="AY523" s="10" t="s">
        <v>134</v>
      </c>
      <c r="BE523" s="178" t="n">
        <f aca="false">IF(U523="základní",N523,0)</f>
        <v>0</v>
      </c>
      <c r="BF523" s="178" t="n">
        <f aca="false">IF(U523="snížená",N523,0)</f>
        <v>0</v>
      </c>
      <c r="BG523" s="178" t="n">
        <f aca="false">IF(U523="zákl. přenesená",N523,0)</f>
        <v>0</v>
      </c>
      <c r="BH523" s="178" t="n">
        <f aca="false">IF(U523="sníž. přenesená",N523,0)</f>
        <v>0</v>
      </c>
      <c r="BI523" s="178" t="n">
        <f aca="false">IF(U523="nulová",N523,0)</f>
        <v>0</v>
      </c>
      <c r="BJ523" s="10" t="s">
        <v>74</v>
      </c>
      <c r="BK523" s="178" t="n">
        <f aca="false">ROUND(L523*K523,2)</f>
        <v>0</v>
      </c>
      <c r="BL523" s="10" t="s">
        <v>379</v>
      </c>
      <c r="BM523" s="10" t="s">
        <v>760</v>
      </c>
    </row>
    <row r="524" s="188" customFormat="true" ht="16.5" hidden="false" customHeight="true" outlineLevel="0" collapsed="false">
      <c r="B524" s="189"/>
      <c r="C524" s="190"/>
      <c r="D524" s="190"/>
      <c r="E524" s="191"/>
      <c r="F524" s="192" t="s">
        <v>761</v>
      </c>
      <c r="G524" s="192"/>
      <c r="H524" s="192"/>
      <c r="I524" s="192"/>
      <c r="J524" s="190"/>
      <c r="K524" s="193" t="n">
        <v>24</v>
      </c>
      <c r="L524" s="190"/>
      <c r="M524" s="190"/>
      <c r="N524" s="190"/>
      <c r="O524" s="190"/>
      <c r="P524" s="190"/>
      <c r="Q524" s="190"/>
      <c r="R524" s="194"/>
      <c r="T524" s="195"/>
      <c r="U524" s="190"/>
      <c r="V524" s="190"/>
      <c r="W524" s="190"/>
      <c r="X524" s="190"/>
      <c r="Y524" s="190"/>
      <c r="Z524" s="190"/>
      <c r="AA524" s="196"/>
      <c r="AT524" s="197" t="s">
        <v>147</v>
      </c>
      <c r="AU524" s="197" t="s">
        <v>85</v>
      </c>
      <c r="AV524" s="188" t="s">
        <v>85</v>
      </c>
      <c r="AW524" s="188" t="s">
        <v>26</v>
      </c>
      <c r="AX524" s="188" t="s">
        <v>74</v>
      </c>
      <c r="AY524" s="197" t="s">
        <v>134</v>
      </c>
    </row>
    <row r="525" s="28" customFormat="true" ht="31.5" hidden="false" customHeight="true" outlineLevel="0" collapsed="false">
      <c r="B525" s="167"/>
      <c r="C525" s="168" t="n">
        <v>169</v>
      </c>
      <c r="D525" s="168" t="s">
        <v>135</v>
      </c>
      <c r="E525" s="169" t="s">
        <v>762</v>
      </c>
      <c r="F525" s="170" t="s">
        <v>763</v>
      </c>
      <c r="G525" s="170"/>
      <c r="H525" s="170"/>
      <c r="I525" s="170"/>
      <c r="J525" s="171" t="s">
        <v>138</v>
      </c>
      <c r="K525" s="172" t="n">
        <v>154.97</v>
      </c>
      <c r="L525" s="173"/>
      <c r="M525" s="173"/>
      <c r="N525" s="173" t="n">
        <f aca="false">ROUND(L525*K525,2)</f>
        <v>0</v>
      </c>
      <c r="O525" s="173"/>
      <c r="P525" s="173"/>
      <c r="Q525" s="173"/>
      <c r="R525" s="174"/>
      <c r="T525" s="175"/>
      <c r="U525" s="40" t="s">
        <v>33</v>
      </c>
      <c r="V525" s="176" t="n">
        <v>0</v>
      </c>
      <c r="W525" s="176" t="n">
        <f aca="false">V525*K525</f>
        <v>0</v>
      </c>
      <c r="X525" s="176" t="n">
        <v>0</v>
      </c>
      <c r="Y525" s="176" t="n">
        <f aca="false">X525*K525</f>
        <v>0</v>
      </c>
      <c r="Z525" s="176" t="n">
        <v>0</v>
      </c>
      <c r="AA525" s="177" t="n">
        <f aca="false">Z525*K525</f>
        <v>0</v>
      </c>
      <c r="AR525" s="10" t="s">
        <v>379</v>
      </c>
      <c r="AT525" s="10" t="s">
        <v>135</v>
      </c>
      <c r="AU525" s="10" t="s">
        <v>85</v>
      </c>
      <c r="AY525" s="10" t="s">
        <v>134</v>
      </c>
      <c r="BE525" s="178" t="n">
        <f aca="false">IF(U525="základní",N525,0)</f>
        <v>0</v>
      </c>
      <c r="BF525" s="178" t="n">
        <f aca="false">IF(U525="snížená",N525,0)</f>
        <v>0</v>
      </c>
      <c r="BG525" s="178" t="n">
        <f aca="false">IF(U525="zákl. přenesená",N525,0)</f>
        <v>0</v>
      </c>
      <c r="BH525" s="178" t="n">
        <f aca="false">IF(U525="sníž. přenesená",N525,0)</f>
        <v>0</v>
      </c>
      <c r="BI525" s="178" t="n">
        <f aca="false">IF(U525="nulová",N525,0)</f>
        <v>0</v>
      </c>
      <c r="BJ525" s="10" t="s">
        <v>74</v>
      </c>
      <c r="BK525" s="178" t="n">
        <f aca="false">ROUND(L525*K525,2)</f>
        <v>0</v>
      </c>
      <c r="BL525" s="10" t="s">
        <v>379</v>
      </c>
      <c r="BM525" s="10" t="s">
        <v>764</v>
      </c>
    </row>
    <row r="526" s="28" customFormat="true" ht="31.5" hidden="false" customHeight="true" outlineLevel="0" collapsed="false">
      <c r="B526" s="167"/>
      <c r="C526" s="168" t="n">
        <v>170</v>
      </c>
      <c r="D526" s="168" t="s">
        <v>135</v>
      </c>
      <c r="E526" s="169" t="s">
        <v>765</v>
      </c>
      <c r="F526" s="170" t="s">
        <v>766</v>
      </c>
      <c r="G526" s="170"/>
      <c r="H526" s="170"/>
      <c r="I526" s="170"/>
      <c r="J526" s="171" t="s">
        <v>138</v>
      </c>
      <c r="K526" s="172" t="n">
        <v>290.501</v>
      </c>
      <c r="L526" s="173"/>
      <c r="M526" s="173"/>
      <c r="N526" s="173" t="n">
        <f aca="false">ROUND(L526*K526,2)</f>
        <v>0</v>
      </c>
      <c r="O526" s="173"/>
      <c r="P526" s="173"/>
      <c r="Q526" s="173"/>
      <c r="R526" s="174"/>
      <c r="T526" s="175"/>
      <c r="U526" s="40" t="s">
        <v>33</v>
      </c>
      <c r="V526" s="176" t="n">
        <v>0</v>
      </c>
      <c r="W526" s="176" t="n">
        <f aca="false">V526*K526</f>
        <v>0</v>
      </c>
      <c r="X526" s="176" t="n">
        <v>0</v>
      </c>
      <c r="Y526" s="176" t="n">
        <f aca="false">X526*K526</f>
        <v>0</v>
      </c>
      <c r="Z526" s="176" t="n">
        <v>0</v>
      </c>
      <c r="AA526" s="177" t="n">
        <f aca="false">Z526*K526</f>
        <v>0</v>
      </c>
      <c r="AR526" s="10" t="s">
        <v>379</v>
      </c>
      <c r="AT526" s="10" t="s">
        <v>135</v>
      </c>
      <c r="AU526" s="10" t="s">
        <v>85</v>
      </c>
      <c r="AY526" s="10" t="s">
        <v>134</v>
      </c>
      <c r="BE526" s="178" t="n">
        <f aca="false">IF(U526="základní",N526,0)</f>
        <v>0</v>
      </c>
      <c r="BF526" s="178" t="n">
        <f aca="false">IF(U526="snížená",N526,0)</f>
        <v>0</v>
      </c>
      <c r="BG526" s="178" t="n">
        <f aca="false">IF(U526="zákl. přenesená",N526,0)</f>
        <v>0</v>
      </c>
      <c r="BH526" s="178" t="n">
        <f aca="false">IF(U526="sníž. přenesená",N526,0)</f>
        <v>0</v>
      </c>
      <c r="BI526" s="178" t="n">
        <f aca="false">IF(U526="nulová",N526,0)</f>
        <v>0</v>
      </c>
      <c r="BJ526" s="10" t="s">
        <v>74</v>
      </c>
      <c r="BK526" s="178" t="n">
        <f aca="false">ROUND(L526*K526,2)</f>
        <v>0</v>
      </c>
      <c r="BL526" s="10" t="s">
        <v>379</v>
      </c>
      <c r="BM526" s="10" t="s">
        <v>767</v>
      </c>
    </row>
    <row r="527" s="198" customFormat="true" ht="15.75" hidden="false" customHeight="true" outlineLevel="0" collapsed="false">
      <c r="B527" s="199"/>
      <c r="C527" s="200"/>
      <c r="D527" s="200"/>
      <c r="E527" s="201"/>
      <c r="F527" s="202" t="s">
        <v>181</v>
      </c>
      <c r="G527" s="202"/>
      <c r="H527" s="202"/>
      <c r="I527" s="202"/>
      <c r="J527" s="200"/>
      <c r="K527" s="201"/>
      <c r="L527" s="200"/>
      <c r="M527" s="200"/>
      <c r="N527" s="200"/>
      <c r="O527" s="200"/>
      <c r="P527" s="200"/>
      <c r="Q527" s="200"/>
      <c r="R527" s="203"/>
      <c r="T527" s="204"/>
      <c r="U527" s="200"/>
      <c r="V527" s="200"/>
      <c r="W527" s="200"/>
      <c r="X527" s="200"/>
      <c r="Y527" s="200"/>
      <c r="Z527" s="200"/>
      <c r="AA527" s="205"/>
      <c r="AT527" s="206" t="s">
        <v>147</v>
      </c>
      <c r="AU527" s="206" t="s">
        <v>85</v>
      </c>
      <c r="AV527" s="198" t="s">
        <v>74</v>
      </c>
      <c r="AW527" s="198" t="s">
        <v>26</v>
      </c>
      <c r="AX527" s="198" t="s">
        <v>68</v>
      </c>
      <c r="AY527" s="206" t="s">
        <v>134</v>
      </c>
    </row>
    <row r="528" s="188" customFormat="true" ht="15.75" hidden="false" customHeight="true" outlineLevel="0" collapsed="false">
      <c r="B528" s="189"/>
      <c r="C528" s="190"/>
      <c r="D528" s="190"/>
      <c r="E528" s="191"/>
      <c r="F528" s="207" t="s">
        <v>206</v>
      </c>
      <c r="G528" s="207"/>
      <c r="H528" s="207"/>
      <c r="I528" s="207"/>
      <c r="J528" s="190"/>
      <c r="K528" s="193" t="n">
        <v>111.177</v>
      </c>
      <c r="L528" s="190"/>
      <c r="M528" s="190"/>
      <c r="N528" s="190"/>
      <c r="O528" s="190"/>
      <c r="P528" s="190"/>
      <c r="Q528" s="190"/>
      <c r="R528" s="194"/>
      <c r="T528" s="195"/>
      <c r="U528" s="190"/>
      <c r="V528" s="190"/>
      <c r="W528" s="190"/>
      <c r="X528" s="190"/>
      <c r="Y528" s="190"/>
      <c r="Z528" s="190"/>
      <c r="AA528" s="196"/>
      <c r="AT528" s="197" t="s">
        <v>147</v>
      </c>
      <c r="AU528" s="197" t="s">
        <v>85</v>
      </c>
      <c r="AV528" s="188" t="s">
        <v>85</v>
      </c>
      <c r="AW528" s="188" t="s">
        <v>26</v>
      </c>
      <c r="AX528" s="188" t="s">
        <v>68</v>
      </c>
      <c r="AY528" s="197" t="s">
        <v>134</v>
      </c>
    </row>
    <row r="529" s="198" customFormat="true" ht="15.75" hidden="false" customHeight="true" outlineLevel="0" collapsed="false">
      <c r="B529" s="199"/>
      <c r="C529" s="200"/>
      <c r="D529" s="200"/>
      <c r="E529" s="201"/>
      <c r="F529" s="209" t="s">
        <v>207</v>
      </c>
      <c r="G529" s="209"/>
      <c r="H529" s="209"/>
      <c r="I529" s="209"/>
      <c r="J529" s="200"/>
      <c r="K529" s="201"/>
      <c r="L529" s="200"/>
      <c r="M529" s="200"/>
      <c r="N529" s="200"/>
      <c r="O529" s="200"/>
      <c r="P529" s="200"/>
      <c r="Q529" s="200"/>
      <c r="R529" s="203"/>
      <c r="T529" s="204"/>
      <c r="U529" s="200"/>
      <c r="V529" s="200"/>
      <c r="W529" s="200"/>
      <c r="X529" s="200"/>
      <c r="Y529" s="200"/>
      <c r="Z529" s="200"/>
      <c r="AA529" s="205"/>
      <c r="AT529" s="206" t="s">
        <v>147</v>
      </c>
      <c r="AU529" s="206" t="s">
        <v>85</v>
      </c>
      <c r="AV529" s="198" t="s">
        <v>74</v>
      </c>
      <c r="AW529" s="198" t="s">
        <v>26</v>
      </c>
      <c r="AX529" s="198" t="s">
        <v>68</v>
      </c>
      <c r="AY529" s="206" t="s">
        <v>134</v>
      </c>
    </row>
    <row r="530" s="188" customFormat="true" ht="15.75" hidden="false" customHeight="true" outlineLevel="0" collapsed="false">
      <c r="B530" s="189"/>
      <c r="C530" s="190"/>
      <c r="D530" s="190"/>
      <c r="E530" s="191"/>
      <c r="F530" s="207" t="s">
        <v>208</v>
      </c>
      <c r="G530" s="207"/>
      <c r="H530" s="207"/>
      <c r="I530" s="207"/>
      <c r="J530" s="190"/>
      <c r="K530" s="193" t="n">
        <v>43.797</v>
      </c>
      <c r="L530" s="190"/>
      <c r="M530" s="190"/>
      <c r="N530" s="190"/>
      <c r="O530" s="190"/>
      <c r="P530" s="190"/>
      <c r="Q530" s="190"/>
      <c r="R530" s="194"/>
      <c r="T530" s="195"/>
      <c r="U530" s="190"/>
      <c r="V530" s="190"/>
      <c r="W530" s="190"/>
      <c r="X530" s="190"/>
      <c r="Y530" s="190"/>
      <c r="Z530" s="190"/>
      <c r="AA530" s="196"/>
      <c r="AT530" s="197" t="s">
        <v>147</v>
      </c>
      <c r="AU530" s="197" t="s">
        <v>85</v>
      </c>
      <c r="AV530" s="188" t="s">
        <v>85</v>
      </c>
      <c r="AW530" s="188" t="s">
        <v>26</v>
      </c>
      <c r="AX530" s="188" t="s">
        <v>68</v>
      </c>
      <c r="AY530" s="197" t="s">
        <v>134</v>
      </c>
    </row>
    <row r="531" s="198" customFormat="true" ht="15.75" hidden="false" customHeight="true" outlineLevel="0" collapsed="false">
      <c r="B531" s="199"/>
      <c r="C531" s="200"/>
      <c r="D531" s="200"/>
      <c r="E531" s="201"/>
      <c r="F531" s="209" t="s">
        <v>768</v>
      </c>
      <c r="G531" s="209"/>
      <c r="H531" s="209"/>
      <c r="I531" s="209"/>
      <c r="J531" s="200"/>
      <c r="K531" s="201"/>
      <c r="L531" s="200"/>
      <c r="M531" s="200"/>
      <c r="N531" s="200"/>
      <c r="O531" s="200"/>
      <c r="P531" s="200"/>
      <c r="Q531" s="200"/>
      <c r="R531" s="203"/>
      <c r="T531" s="204"/>
      <c r="U531" s="200"/>
      <c r="V531" s="200"/>
      <c r="W531" s="200"/>
      <c r="X531" s="200"/>
      <c r="Y531" s="200"/>
      <c r="Z531" s="200"/>
      <c r="AA531" s="205"/>
      <c r="AT531" s="206" t="s">
        <v>147</v>
      </c>
      <c r="AU531" s="206" t="s">
        <v>85</v>
      </c>
      <c r="AV531" s="198" t="s">
        <v>74</v>
      </c>
      <c r="AW531" s="198" t="s">
        <v>26</v>
      </c>
      <c r="AX531" s="198" t="s">
        <v>68</v>
      </c>
      <c r="AY531" s="206" t="s">
        <v>134</v>
      </c>
    </row>
    <row r="532" s="188" customFormat="true" ht="15.75" hidden="false" customHeight="true" outlineLevel="0" collapsed="false">
      <c r="B532" s="189"/>
      <c r="C532" s="190"/>
      <c r="D532" s="190"/>
      <c r="E532" s="191"/>
      <c r="F532" s="207" t="s">
        <v>769</v>
      </c>
      <c r="G532" s="207"/>
      <c r="H532" s="207"/>
      <c r="I532" s="207"/>
      <c r="J532" s="190"/>
      <c r="K532" s="193" t="n">
        <v>135.527</v>
      </c>
      <c r="L532" s="190"/>
      <c r="M532" s="190"/>
      <c r="N532" s="190"/>
      <c r="O532" s="190"/>
      <c r="P532" s="190"/>
      <c r="Q532" s="190"/>
      <c r="R532" s="194"/>
      <c r="T532" s="195"/>
      <c r="U532" s="190"/>
      <c r="V532" s="190"/>
      <c r="W532" s="190"/>
      <c r="X532" s="190"/>
      <c r="Y532" s="190"/>
      <c r="Z532" s="190"/>
      <c r="AA532" s="196"/>
      <c r="AT532" s="197" t="s">
        <v>147</v>
      </c>
      <c r="AU532" s="197" t="s">
        <v>85</v>
      </c>
      <c r="AV532" s="188" t="s">
        <v>85</v>
      </c>
      <c r="AW532" s="188" t="s">
        <v>26</v>
      </c>
      <c r="AX532" s="188" t="s">
        <v>68</v>
      </c>
      <c r="AY532" s="197" t="s">
        <v>134</v>
      </c>
    </row>
    <row r="533" s="210" customFormat="true" ht="15.75" hidden="false" customHeight="true" outlineLevel="0" collapsed="false">
      <c r="B533" s="211"/>
      <c r="C533" s="212"/>
      <c r="D533" s="212"/>
      <c r="E533" s="213"/>
      <c r="F533" s="214" t="s">
        <v>209</v>
      </c>
      <c r="G533" s="214"/>
      <c r="H533" s="214"/>
      <c r="I533" s="214"/>
      <c r="J533" s="212"/>
      <c r="K533" s="215" t="n">
        <v>290.501</v>
      </c>
      <c r="L533" s="212"/>
      <c r="M533" s="212"/>
      <c r="N533" s="212"/>
      <c r="O533" s="212"/>
      <c r="P533" s="212"/>
      <c r="Q533" s="212"/>
      <c r="R533" s="216"/>
      <c r="T533" s="233"/>
      <c r="U533" s="234"/>
      <c r="V533" s="234"/>
      <c r="W533" s="234"/>
      <c r="X533" s="234"/>
      <c r="Y533" s="234"/>
      <c r="Z533" s="234"/>
      <c r="AA533" s="235"/>
      <c r="AT533" s="219" t="s">
        <v>147</v>
      </c>
      <c r="AU533" s="219" t="s">
        <v>85</v>
      </c>
      <c r="AV533" s="210" t="s">
        <v>139</v>
      </c>
      <c r="AW533" s="210" t="s">
        <v>26</v>
      </c>
      <c r="AX533" s="210" t="s">
        <v>74</v>
      </c>
      <c r="AY533" s="219" t="s">
        <v>134</v>
      </c>
    </row>
    <row r="534" s="28" customFormat="true" ht="6.95" hidden="false" customHeight="true" outlineLevel="0" collapsed="false">
      <c r="B534" s="58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60"/>
    </row>
  </sheetData>
  <mergeCells count="818">
    <mergeCell ref="H1:K1"/>
    <mergeCell ref="C2:Q2"/>
    <mergeCell ref="S2:AC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O107:Q107"/>
    <mergeCell ref="N108:Q108"/>
    <mergeCell ref="N109:Q109"/>
    <mergeCell ref="N110:Q110"/>
    <mergeCell ref="N111:Q111"/>
    <mergeCell ref="N113:Q113"/>
    <mergeCell ref="L115:Q115"/>
    <mergeCell ref="C121:Q121"/>
    <mergeCell ref="F123:P123"/>
    <mergeCell ref="F124:P124"/>
    <mergeCell ref="M126:P126"/>
    <mergeCell ref="M128:Q128"/>
    <mergeCell ref="M129:Q129"/>
    <mergeCell ref="F131:I131"/>
    <mergeCell ref="L131:M131"/>
    <mergeCell ref="N131:Q131"/>
    <mergeCell ref="N132:Q132"/>
    <mergeCell ref="N133:Q133"/>
    <mergeCell ref="N134:Q134"/>
    <mergeCell ref="F135:I135"/>
    <mergeCell ref="L135:M135"/>
    <mergeCell ref="N135:Q135"/>
    <mergeCell ref="F136:I136"/>
    <mergeCell ref="N137:Q137"/>
    <mergeCell ref="F138:I138"/>
    <mergeCell ref="L138:M138"/>
    <mergeCell ref="N138:Q138"/>
    <mergeCell ref="F139:I139"/>
    <mergeCell ref="N140:Q140"/>
    <mergeCell ref="F141:I141"/>
    <mergeCell ref="L141:M141"/>
    <mergeCell ref="N141:Q141"/>
    <mergeCell ref="F142:I142"/>
    <mergeCell ref="F143:I143"/>
    <mergeCell ref="F144:I144"/>
    <mergeCell ref="L144:M144"/>
    <mergeCell ref="N144:Q144"/>
    <mergeCell ref="F145:I145"/>
    <mergeCell ref="F146:I146"/>
    <mergeCell ref="F147:I147"/>
    <mergeCell ref="L147:M147"/>
    <mergeCell ref="N147:Q147"/>
    <mergeCell ref="F148:I148"/>
    <mergeCell ref="F149:I149"/>
    <mergeCell ref="F150:I150"/>
    <mergeCell ref="L150:M150"/>
    <mergeCell ref="N150:Q150"/>
    <mergeCell ref="F151:I151"/>
    <mergeCell ref="F152:I152"/>
    <mergeCell ref="F153:I153"/>
    <mergeCell ref="L153:M153"/>
    <mergeCell ref="N153:Q153"/>
    <mergeCell ref="F154:I154"/>
    <mergeCell ref="F155:I155"/>
    <mergeCell ref="L155:M155"/>
    <mergeCell ref="N155:Q155"/>
    <mergeCell ref="F156:I156"/>
    <mergeCell ref="F157:I157"/>
    <mergeCell ref="L157:M157"/>
    <mergeCell ref="N157:Q157"/>
    <mergeCell ref="F158:I158"/>
    <mergeCell ref="F159:I159"/>
    <mergeCell ref="N160:Q160"/>
    <mergeCell ref="F161:I161"/>
    <mergeCell ref="L161:M161"/>
    <mergeCell ref="N161:Q161"/>
    <mergeCell ref="F162:I162"/>
    <mergeCell ref="F163:I163"/>
    <mergeCell ref="L163:M163"/>
    <mergeCell ref="N163:Q163"/>
    <mergeCell ref="F164:I164"/>
    <mergeCell ref="F165:I165"/>
    <mergeCell ref="L165:M165"/>
    <mergeCell ref="N165:Q165"/>
    <mergeCell ref="F166:I166"/>
    <mergeCell ref="L166:M166"/>
    <mergeCell ref="N166:Q166"/>
    <mergeCell ref="F167:I167"/>
    <mergeCell ref="N168:Q168"/>
    <mergeCell ref="F169:I169"/>
    <mergeCell ref="L169:M169"/>
    <mergeCell ref="N169:Q169"/>
    <mergeCell ref="F170:I170"/>
    <mergeCell ref="F171:I171"/>
    <mergeCell ref="L171:M171"/>
    <mergeCell ref="N171:Q171"/>
    <mergeCell ref="F172:I172"/>
    <mergeCell ref="F173:I173"/>
    <mergeCell ref="F174:I174"/>
    <mergeCell ref="F175:I175"/>
    <mergeCell ref="F176:I176"/>
    <mergeCell ref="F177:I177"/>
    <mergeCell ref="L177:M177"/>
    <mergeCell ref="N177:Q177"/>
    <mergeCell ref="F178:I178"/>
    <mergeCell ref="F179:I179"/>
    <mergeCell ref="F180:I180"/>
    <mergeCell ref="F181:I181"/>
    <mergeCell ref="F182:I182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6:I186"/>
    <mergeCell ref="F187:I187"/>
    <mergeCell ref="F188:I188"/>
    <mergeCell ref="L188:M188"/>
    <mergeCell ref="N188:Q188"/>
    <mergeCell ref="F189:I189"/>
    <mergeCell ref="L189:M189"/>
    <mergeCell ref="N189:Q189"/>
    <mergeCell ref="F190:I190"/>
    <mergeCell ref="L190:M190"/>
    <mergeCell ref="N190:Q190"/>
    <mergeCell ref="F191:I191"/>
    <mergeCell ref="L191:M191"/>
    <mergeCell ref="N191:Q191"/>
    <mergeCell ref="F192:I192"/>
    <mergeCell ref="F193:I193"/>
    <mergeCell ref="F194:I194"/>
    <mergeCell ref="L194:M194"/>
    <mergeCell ref="N194:Q194"/>
    <mergeCell ref="F195:I195"/>
    <mergeCell ref="L195:M195"/>
    <mergeCell ref="N195:Q195"/>
    <mergeCell ref="F196:I196"/>
    <mergeCell ref="F197:I197"/>
    <mergeCell ref="F198:I198"/>
    <mergeCell ref="F199:I199"/>
    <mergeCell ref="F200:I200"/>
    <mergeCell ref="F201:I201"/>
    <mergeCell ref="L201:M201"/>
    <mergeCell ref="N201:Q201"/>
    <mergeCell ref="F202:I202"/>
    <mergeCell ref="F203:I203"/>
    <mergeCell ref="F204:I204"/>
    <mergeCell ref="L204:M204"/>
    <mergeCell ref="N204:Q204"/>
    <mergeCell ref="F205:I205"/>
    <mergeCell ref="L205:M205"/>
    <mergeCell ref="N205:Q205"/>
    <mergeCell ref="F206:I206"/>
    <mergeCell ref="L206:M206"/>
    <mergeCell ref="N206:Q206"/>
    <mergeCell ref="F207:I207"/>
    <mergeCell ref="F208:I208"/>
    <mergeCell ref="F209:I209"/>
    <mergeCell ref="L209:M209"/>
    <mergeCell ref="N209:Q209"/>
    <mergeCell ref="F210:I210"/>
    <mergeCell ref="F211:I211"/>
    <mergeCell ref="F212:I212"/>
    <mergeCell ref="L212:M212"/>
    <mergeCell ref="N212:Q212"/>
    <mergeCell ref="F213:I213"/>
    <mergeCell ref="F214:I214"/>
    <mergeCell ref="F215:I215"/>
    <mergeCell ref="L215:M215"/>
    <mergeCell ref="N215:Q215"/>
    <mergeCell ref="F216:I216"/>
    <mergeCell ref="F217:I217"/>
    <mergeCell ref="F218:I218"/>
    <mergeCell ref="L218:M218"/>
    <mergeCell ref="N218:Q218"/>
    <mergeCell ref="F219:I219"/>
    <mergeCell ref="F220:I220"/>
    <mergeCell ref="F221:I221"/>
    <mergeCell ref="L221:M221"/>
    <mergeCell ref="N221:Q221"/>
    <mergeCell ref="F222:I222"/>
    <mergeCell ref="L222:M222"/>
    <mergeCell ref="N222:Q222"/>
    <mergeCell ref="F223:I223"/>
    <mergeCell ref="L223:M223"/>
    <mergeCell ref="N223:Q223"/>
    <mergeCell ref="F224:I224"/>
    <mergeCell ref="L224:M224"/>
    <mergeCell ref="N224:Q224"/>
    <mergeCell ref="F225:I225"/>
    <mergeCell ref="L225:M225"/>
    <mergeCell ref="N225:Q225"/>
    <mergeCell ref="N227:Q227"/>
    <mergeCell ref="F228:I228"/>
    <mergeCell ref="L228:M228"/>
    <mergeCell ref="N228:Q228"/>
    <mergeCell ref="F229:I229"/>
    <mergeCell ref="F230:I230"/>
    <mergeCell ref="L230:M230"/>
    <mergeCell ref="N230:Q230"/>
    <mergeCell ref="F231:I231"/>
    <mergeCell ref="F232:I232"/>
    <mergeCell ref="L232:M232"/>
    <mergeCell ref="N232:Q232"/>
    <mergeCell ref="F233:I233"/>
    <mergeCell ref="L233:M233"/>
    <mergeCell ref="N233:Q233"/>
    <mergeCell ref="F234:I234"/>
    <mergeCell ref="L234:M234"/>
    <mergeCell ref="N234:Q234"/>
    <mergeCell ref="F235:I235"/>
    <mergeCell ref="F236:I236"/>
    <mergeCell ref="F237:I237"/>
    <mergeCell ref="L237:M237"/>
    <mergeCell ref="N237:Q237"/>
    <mergeCell ref="F238:I238"/>
    <mergeCell ref="F239:I239"/>
    <mergeCell ref="F240:I240"/>
    <mergeCell ref="L240:M240"/>
    <mergeCell ref="N240:Q240"/>
    <mergeCell ref="F241:I241"/>
    <mergeCell ref="F242:I242"/>
    <mergeCell ref="F243:I243"/>
    <mergeCell ref="L243:M243"/>
    <mergeCell ref="N243:Q243"/>
    <mergeCell ref="F244:I244"/>
    <mergeCell ref="F245:I245"/>
    <mergeCell ref="F246:I246"/>
    <mergeCell ref="F247:I247"/>
    <mergeCell ref="F248:I248"/>
    <mergeCell ref="F249:I249"/>
    <mergeCell ref="L249:M249"/>
    <mergeCell ref="N249:Q249"/>
    <mergeCell ref="F250:I250"/>
    <mergeCell ref="F251:I251"/>
    <mergeCell ref="F252:I252"/>
    <mergeCell ref="L252:M252"/>
    <mergeCell ref="N252:Q252"/>
    <mergeCell ref="F253:I253"/>
    <mergeCell ref="F254:I254"/>
    <mergeCell ref="F255:I255"/>
    <mergeCell ref="L255:M255"/>
    <mergeCell ref="N255:Q255"/>
    <mergeCell ref="F256:I256"/>
    <mergeCell ref="F257:I257"/>
    <mergeCell ref="F258:I258"/>
    <mergeCell ref="L258:M258"/>
    <mergeCell ref="N258:Q258"/>
    <mergeCell ref="F259:I259"/>
    <mergeCell ref="F260:I260"/>
    <mergeCell ref="F261:I261"/>
    <mergeCell ref="F262:I262"/>
    <mergeCell ref="F263:I263"/>
    <mergeCell ref="F264:I264"/>
    <mergeCell ref="L264:M264"/>
    <mergeCell ref="N264:Q264"/>
    <mergeCell ref="F265:I265"/>
    <mergeCell ref="F266:I266"/>
    <mergeCell ref="N267:Q267"/>
    <mergeCell ref="F268:I268"/>
    <mergeCell ref="L268:M268"/>
    <mergeCell ref="N268:Q268"/>
    <mergeCell ref="F269:I269"/>
    <mergeCell ref="L269:M269"/>
    <mergeCell ref="N269:Q269"/>
    <mergeCell ref="F270:I270"/>
    <mergeCell ref="L270:M270"/>
    <mergeCell ref="N270:Q270"/>
    <mergeCell ref="F271:I271"/>
    <mergeCell ref="L271:M271"/>
    <mergeCell ref="N271:Q271"/>
    <mergeCell ref="F272:I272"/>
    <mergeCell ref="F273:I273"/>
    <mergeCell ref="L273:M273"/>
    <mergeCell ref="N273:Q273"/>
    <mergeCell ref="F274:I274"/>
    <mergeCell ref="L274:M274"/>
    <mergeCell ref="N274:Q274"/>
    <mergeCell ref="N275:Q275"/>
    <mergeCell ref="F276:I276"/>
    <mergeCell ref="L276:M276"/>
    <mergeCell ref="N276:Q276"/>
    <mergeCell ref="N277:Q277"/>
    <mergeCell ref="N278:Q278"/>
    <mergeCell ref="F279:I279"/>
    <mergeCell ref="L279:M279"/>
    <mergeCell ref="N279:Q279"/>
    <mergeCell ref="F280:I280"/>
    <mergeCell ref="F281:I281"/>
    <mergeCell ref="F282:I282"/>
    <mergeCell ref="L282:M282"/>
    <mergeCell ref="N282:Q282"/>
    <mergeCell ref="F283:I283"/>
    <mergeCell ref="F284:I284"/>
    <mergeCell ref="L284:M284"/>
    <mergeCell ref="N284:Q284"/>
    <mergeCell ref="F285:I285"/>
    <mergeCell ref="F286:I286"/>
    <mergeCell ref="L286:M286"/>
    <mergeCell ref="N286:Q286"/>
    <mergeCell ref="F287:I287"/>
    <mergeCell ref="F288:I288"/>
    <mergeCell ref="F289:I289"/>
    <mergeCell ref="F290:I290"/>
    <mergeCell ref="L290:M290"/>
    <mergeCell ref="N290:Q290"/>
    <mergeCell ref="F291:I291"/>
    <mergeCell ref="L291:M291"/>
    <mergeCell ref="N291:Q291"/>
    <mergeCell ref="N292:Q292"/>
    <mergeCell ref="F293:I293"/>
    <mergeCell ref="L293:M293"/>
    <mergeCell ref="N293:Q293"/>
    <mergeCell ref="F294:I294"/>
    <mergeCell ref="F295:I295"/>
    <mergeCell ref="F296:I296"/>
    <mergeCell ref="L296:M296"/>
    <mergeCell ref="N296:Q296"/>
    <mergeCell ref="F297:I297"/>
    <mergeCell ref="F298:I298"/>
    <mergeCell ref="F299:I299"/>
    <mergeCell ref="L299:M299"/>
    <mergeCell ref="N299:Q299"/>
    <mergeCell ref="F300:I300"/>
    <mergeCell ref="F301:I301"/>
    <mergeCell ref="L301:M301"/>
    <mergeCell ref="N301:Q301"/>
    <mergeCell ref="F302:I302"/>
    <mergeCell ref="F303:I303"/>
    <mergeCell ref="F304:I304"/>
    <mergeCell ref="F305:I305"/>
    <mergeCell ref="F306:I306"/>
    <mergeCell ref="F307:I307"/>
    <mergeCell ref="L307:M307"/>
    <mergeCell ref="N307:Q307"/>
    <mergeCell ref="F308:I308"/>
    <mergeCell ref="F309:I309"/>
    <mergeCell ref="L309:M309"/>
    <mergeCell ref="N309:Q309"/>
    <mergeCell ref="F310:I310"/>
    <mergeCell ref="F311:I311"/>
    <mergeCell ref="F312:I312"/>
    <mergeCell ref="N313:Q313"/>
    <mergeCell ref="F314:I314"/>
    <mergeCell ref="L314:M314"/>
    <mergeCell ref="N314:Q314"/>
    <mergeCell ref="F315:I315"/>
    <mergeCell ref="L315:M315"/>
    <mergeCell ref="N315:Q315"/>
    <mergeCell ref="F316:I316"/>
    <mergeCell ref="L316:M316"/>
    <mergeCell ref="N316:Q316"/>
    <mergeCell ref="F317:I317"/>
    <mergeCell ref="L317:M317"/>
    <mergeCell ref="N317:Q317"/>
    <mergeCell ref="N318:Q318"/>
    <mergeCell ref="F319:I319"/>
    <mergeCell ref="L319:M319"/>
    <mergeCell ref="N319:Q319"/>
    <mergeCell ref="F320:I320"/>
    <mergeCell ref="F321:I321"/>
    <mergeCell ref="F322:I322"/>
    <mergeCell ref="L322:M322"/>
    <mergeCell ref="N322:Q322"/>
    <mergeCell ref="F323:I323"/>
    <mergeCell ref="F324:I324"/>
    <mergeCell ref="L324:M324"/>
    <mergeCell ref="N324:Q324"/>
    <mergeCell ref="F325:I325"/>
    <mergeCell ref="F326:I326"/>
    <mergeCell ref="L326:M326"/>
    <mergeCell ref="N326:Q326"/>
    <mergeCell ref="F327:I327"/>
    <mergeCell ref="F328:I328"/>
    <mergeCell ref="F329:I329"/>
    <mergeCell ref="F330:I330"/>
    <mergeCell ref="F331:I331"/>
    <mergeCell ref="F332:I332"/>
    <mergeCell ref="L332:M332"/>
    <mergeCell ref="N332:Q332"/>
    <mergeCell ref="F333:I333"/>
    <mergeCell ref="F334:I334"/>
    <mergeCell ref="L334:M334"/>
    <mergeCell ref="N334:Q334"/>
    <mergeCell ref="F335:I335"/>
    <mergeCell ref="L335:M335"/>
    <mergeCell ref="N335:Q335"/>
    <mergeCell ref="F336:I336"/>
    <mergeCell ref="F337:I337"/>
    <mergeCell ref="F338:I338"/>
    <mergeCell ref="F339:I339"/>
    <mergeCell ref="F340:I340"/>
    <mergeCell ref="F341:I341"/>
    <mergeCell ref="L341:M341"/>
    <mergeCell ref="N341:Q341"/>
    <mergeCell ref="F342:I342"/>
    <mergeCell ref="F343:I343"/>
    <mergeCell ref="L343:M343"/>
    <mergeCell ref="N343:Q343"/>
    <mergeCell ref="F344:I344"/>
    <mergeCell ref="F345:I345"/>
    <mergeCell ref="F346:I346"/>
    <mergeCell ref="F347:I347"/>
    <mergeCell ref="F348:I348"/>
    <mergeCell ref="F349:I349"/>
    <mergeCell ref="L349:M349"/>
    <mergeCell ref="N349:Q349"/>
    <mergeCell ref="F350:I350"/>
    <mergeCell ref="F351:I351"/>
    <mergeCell ref="L351:M351"/>
    <mergeCell ref="N351:Q351"/>
    <mergeCell ref="F352:I352"/>
    <mergeCell ref="F353:I353"/>
    <mergeCell ref="L353:M353"/>
    <mergeCell ref="N353:Q353"/>
    <mergeCell ref="F354:I354"/>
    <mergeCell ref="F355:I355"/>
    <mergeCell ref="F356:I356"/>
    <mergeCell ref="F357:I357"/>
    <mergeCell ref="F358:I358"/>
    <mergeCell ref="F359:I359"/>
    <mergeCell ref="L359:M359"/>
    <mergeCell ref="N359:Q359"/>
    <mergeCell ref="F360:I360"/>
    <mergeCell ref="L360:M360"/>
    <mergeCell ref="N360:Q360"/>
    <mergeCell ref="F361:I361"/>
    <mergeCell ref="L361:M361"/>
    <mergeCell ref="N361:Q361"/>
    <mergeCell ref="F362:I362"/>
    <mergeCell ref="L362:M362"/>
    <mergeCell ref="N362:Q362"/>
    <mergeCell ref="F363:I363"/>
    <mergeCell ref="F364:I364"/>
    <mergeCell ref="F365:I365"/>
    <mergeCell ref="L365:M365"/>
    <mergeCell ref="N365:Q365"/>
    <mergeCell ref="F366:I366"/>
    <mergeCell ref="F367:I367"/>
    <mergeCell ref="N368:Q368"/>
    <mergeCell ref="F369:I369"/>
    <mergeCell ref="L369:M369"/>
    <mergeCell ref="N369:Q369"/>
    <mergeCell ref="F370:I370"/>
    <mergeCell ref="F371:I371"/>
    <mergeCell ref="L371:M371"/>
    <mergeCell ref="N371:Q371"/>
    <mergeCell ref="F372:I372"/>
    <mergeCell ref="F373:I373"/>
    <mergeCell ref="L373:M373"/>
    <mergeCell ref="N373:Q373"/>
    <mergeCell ref="F374:I374"/>
    <mergeCell ref="L374:M374"/>
    <mergeCell ref="N374:Q374"/>
    <mergeCell ref="F375:I375"/>
    <mergeCell ref="L375:M375"/>
    <mergeCell ref="N375:Q375"/>
    <mergeCell ref="F376:I376"/>
    <mergeCell ref="L376:M376"/>
    <mergeCell ref="N376:Q376"/>
    <mergeCell ref="F377:I377"/>
    <mergeCell ref="L377:M377"/>
    <mergeCell ref="N377:Q377"/>
    <mergeCell ref="F378:I378"/>
    <mergeCell ref="L378:M378"/>
    <mergeCell ref="N378:Q378"/>
    <mergeCell ref="F379:I379"/>
    <mergeCell ref="L379:M379"/>
    <mergeCell ref="N379:Q379"/>
    <mergeCell ref="N380:Q380"/>
    <mergeCell ref="F381:I381"/>
    <mergeCell ref="L381:M381"/>
    <mergeCell ref="N381:Q381"/>
    <mergeCell ref="F382:I382"/>
    <mergeCell ref="F383:I383"/>
    <mergeCell ref="L383:M383"/>
    <mergeCell ref="N383:Q383"/>
    <mergeCell ref="F384:I384"/>
    <mergeCell ref="F385:I385"/>
    <mergeCell ref="L385:M385"/>
    <mergeCell ref="N385:Q385"/>
    <mergeCell ref="F386:I386"/>
    <mergeCell ref="F387:I387"/>
    <mergeCell ref="L387:M387"/>
    <mergeCell ref="N387:Q387"/>
    <mergeCell ref="F388:I388"/>
    <mergeCell ref="F389:I389"/>
    <mergeCell ref="L389:M389"/>
    <mergeCell ref="N389:Q389"/>
    <mergeCell ref="F390:I390"/>
    <mergeCell ref="F391:I391"/>
    <mergeCell ref="L391:M391"/>
    <mergeCell ref="N391:Q391"/>
    <mergeCell ref="F392:I392"/>
    <mergeCell ref="F393:I393"/>
    <mergeCell ref="L393:M393"/>
    <mergeCell ref="N393:Q393"/>
    <mergeCell ref="F394:I394"/>
    <mergeCell ref="F395:I395"/>
    <mergeCell ref="L395:M395"/>
    <mergeCell ref="N395:Q395"/>
    <mergeCell ref="F396:I396"/>
    <mergeCell ref="L396:M396"/>
    <mergeCell ref="N396:Q396"/>
    <mergeCell ref="F397:I397"/>
    <mergeCell ref="L397:M397"/>
    <mergeCell ref="N397:Q397"/>
    <mergeCell ref="F398:I398"/>
    <mergeCell ref="F399:I399"/>
    <mergeCell ref="L399:M399"/>
    <mergeCell ref="N399:Q399"/>
    <mergeCell ref="N400:Q400"/>
    <mergeCell ref="F401:I401"/>
    <mergeCell ref="L401:M401"/>
    <mergeCell ref="N401:Q401"/>
    <mergeCell ref="F402:I402"/>
    <mergeCell ref="F403:I403"/>
    <mergeCell ref="L403:M403"/>
    <mergeCell ref="N403:Q403"/>
    <mergeCell ref="F404:I404"/>
    <mergeCell ref="L404:M404"/>
    <mergeCell ref="N404:Q404"/>
    <mergeCell ref="F405:I405"/>
    <mergeCell ref="F406:I406"/>
    <mergeCell ref="L406:M406"/>
    <mergeCell ref="N406:Q406"/>
    <mergeCell ref="F407:I407"/>
    <mergeCell ref="L407:M407"/>
    <mergeCell ref="N407:Q407"/>
    <mergeCell ref="F408:I408"/>
    <mergeCell ref="F409:I409"/>
    <mergeCell ref="F410:I410"/>
    <mergeCell ref="F411:I411"/>
    <mergeCell ref="F412:I412"/>
    <mergeCell ref="F413:I413"/>
    <mergeCell ref="L413:M413"/>
    <mergeCell ref="N413:Q413"/>
    <mergeCell ref="F414:I414"/>
    <mergeCell ref="F415:I415"/>
    <mergeCell ref="F416:I416"/>
    <mergeCell ref="F417:I417"/>
    <mergeCell ref="F418:I418"/>
    <mergeCell ref="F419:I419"/>
    <mergeCell ref="L419:M419"/>
    <mergeCell ref="N419:Q419"/>
    <mergeCell ref="F420:I420"/>
    <mergeCell ref="F421:I421"/>
    <mergeCell ref="L421:M421"/>
    <mergeCell ref="N421:Q421"/>
    <mergeCell ref="F422:I422"/>
    <mergeCell ref="F423:I423"/>
    <mergeCell ref="F424:I424"/>
    <mergeCell ref="L424:M424"/>
    <mergeCell ref="N424:Q424"/>
    <mergeCell ref="F425:I425"/>
    <mergeCell ref="F426:I426"/>
    <mergeCell ref="F427:I427"/>
    <mergeCell ref="F428:I428"/>
    <mergeCell ref="F429:I429"/>
    <mergeCell ref="F430:I430"/>
    <mergeCell ref="L430:M430"/>
    <mergeCell ref="N430:Q430"/>
    <mergeCell ref="F431:I431"/>
    <mergeCell ref="F432:I432"/>
    <mergeCell ref="L432:M432"/>
    <mergeCell ref="N432:Q432"/>
    <mergeCell ref="N433:Q433"/>
    <mergeCell ref="F434:I434"/>
    <mergeCell ref="L434:M434"/>
    <mergeCell ref="N434:Q434"/>
    <mergeCell ref="F435:I435"/>
    <mergeCell ref="F436:I436"/>
    <mergeCell ref="F437:I437"/>
    <mergeCell ref="L437:M437"/>
    <mergeCell ref="N437:Q437"/>
    <mergeCell ref="F438:I438"/>
    <mergeCell ref="L438:M438"/>
    <mergeCell ref="N438:Q438"/>
    <mergeCell ref="F439:I439"/>
    <mergeCell ref="L439:M439"/>
    <mergeCell ref="N439:Q439"/>
    <mergeCell ref="F440:I440"/>
    <mergeCell ref="F441:I441"/>
    <mergeCell ref="F442:I442"/>
    <mergeCell ref="L442:M442"/>
    <mergeCell ref="N442:Q442"/>
    <mergeCell ref="F443:I443"/>
    <mergeCell ref="F444:I444"/>
    <mergeCell ref="F445:I445"/>
    <mergeCell ref="L445:M445"/>
    <mergeCell ref="N445:Q445"/>
    <mergeCell ref="F446:I446"/>
    <mergeCell ref="F447:I447"/>
    <mergeCell ref="F448:I448"/>
    <mergeCell ref="L448:M448"/>
    <mergeCell ref="N448:Q448"/>
    <mergeCell ref="F449:I449"/>
    <mergeCell ref="F450:I450"/>
    <mergeCell ref="F451:I451"/>
    <mergeCell ref="L451:M451"/>
    <mergeCell ref="N451:Q451"/>
    <mergeCell ref="F452:I452"/>
    <mergeCell ref="L452:M452"/>
    <mergeCell ref="N452:Q452"/>
    <mergeCell ref="F453:I453"/>
    <mergeCell ref="L453:M453"/>
    <mergeCell ref="N453:Q453"/>
    <mergeCell ref="F454:I454"/>
    <mergeCell ref="L454:M454"/>
    <mergeCell ref="N454:Q454"/>
    <mergeCell ref="F455:I455"/>
    <mergeCell ref="L455:M455"/>
    <mergeCell ref="N455:Q455"/>
    <mergeCell ref="F456:I456"/>
    <mergeCell ref="L456:M456"/>
    <mergeCell ref="N456:Q456"/>
    <mergeCell ref="F457:I457"/>
    <mergeCell ref="L457:M457"/>
    <mergeCell ref="N457:Q457"/>
    <mergeCell ref="F458:I458"/>
    <mergeCell ref="L458:M458"/>
    <mergeCell ref="N458:Q458"/>
    <mergeCell ref="F459:I459"/>
    <mergeCell ref="L459:M459"/>
    <mergeCell ref="N459:Q459"/>
    <mergeCell ref="F460:I460"/>
    <mergeCell ref="L460:M460"/>
    <mergeCell ref="N460:Q460"/>
    <mergeCell ref="F461:I461"/>
    <mergeCell ref="L461:M461"/>
    <mergeCell ref="N461:Q461"/>
    <mergeCell ref="F462:I462"/>
    <mergeCell ref="L462:M462"/>
    <mergeCell ref="N462:Q462"/>
    <mergeCell ref="F463:I463"/>
    <mergeCell ref="F464:I464"/>
    <mergeCell ref="L464:M464"/>
    <mergeCell ref="N464:Q464"/>
    <mergeCell ref="F465:I465"/>
    <mergeCell ref="F466:I466"/>
    <mergeCell ref="L466:M466"/>
    <mergeCell ref="N466:Q466"/>
    <mergeCell ref="F467:I467"/>
    <mergeCell ref="L467:M467"/>
    <mergeCell ref="N467:Q467"/>
    <mergeCell ref="F468:I468"/>
    <mergeCell ref="L468:M468"/>
    <mergeCell ref="N468:Q468"/>
    <mergeCell ref="F469:I469"/>
    <mergeCell ref="F470:I470"/>
    <mergeCell ref="F471:I471"/>
    <mergeCell ref="L471:M471"/>
    <mergeCell ref="N471:Q471"/>
    <mergeCell ref="F472:I472"/>
    <mergeCell ref="F473:I473"/>
    <mergeCell ref="L473:M473"/>
    <mergeCell ref="N473:Q473"/>
    <mergeCell ref="F474:I474"/>
    <mergeCell ref="F475:I475"/>
    <mergeCell ref="L475:M475"/>
    <mergeCell ref="N475:Q475"/>
    <mergeCell ref="F476:I476"/>
    <mergeCell ref="L476:M476"/>
    <mergeCell ref="N476:Q476"/>
    <mergeCell ref="F477:I477"/>
    <mergeCell ref="L477:M477"/>
    <mergeCell ref="N477:Q477"/>
    <mergeCell ref="F478:I478"/>
    <mergeCell ref="L478:M478"/>
    <mergeCell ref="N478:Q478"/>
    <mergeCell ref="N479:Q479"/>
    <mergeCell ref="F480:I480"/>
    <mergeCell ref="L480:M480"/>
    <mergeCell ref="N480:Q480"/>
    <mergeCell ref="N481:Q481"/>
    <mergeCell ref="F482:I482"/>
    <mergeCell ref="L482:M482"/>
    <mergeCell ref="N482:Q482"/>
    <mergeCell ref="F483:I483"/>
    <mergeCell ref="F484:I484"/>
    <mergeCell ref="F485:I485"/>
    <mergeCell ref="L485:M485"/>
    <mergeCell ref="N485:Q485"/>
    <mergeCell ref="F486:I486"/>
    <mergeCell ref="F487:I487"/>
    <mergeCell ref="F488:I488"/>
    <mergeCell ref="L488:M488"/>
    <mergeCell ref="N488:Q488"/>
    <mergeCell ref="F489:I489"/>
    <mergeCell ref="L489:M489"/>
    <mergeCell ref="N489:Q489"/>
    <mergeCell ref="N490:Q490"/>
    <mergeCell ref="F491:I491"/>
    <mergeCell ref="L491:M491"/>
    <mergeCell ref="N491:Q491"/>
    <mergeCell ref="F492:I492"/>
    <mergeCell ref="F493:I493"/>
    <mergeCell ref="F494:I494"/>
    <mergeCell ref="L494:M494"/>
    <mergeCell ref="N494:Q494"/>
    <mergeCell ref="F495:I495"/>
    <mergeCell ref="F496:I496"/>
    <mergeCell ref="F497:I497"/>
    <mergeCell ref="L497:M497"/>
    <mergeCell ref="N497:Q497"/>
    <mergeCell ref="F498:I498"/>
    <mergeCell ref="F499:I499"/>
    <mergeCell ref="F500:I500"/>
    <mergeCell ref="L500:M500"/>
    <mergeCell ref="N500:Q500"/>
    <mergeCell ref="F501:I501"/>
    <mergeCell ref="F502:I502"/>
    <mergeCell ref="F503:I503"/>
    <mergeCell ref="L503:M503"/>
    <mergeCell ref="N503:Q503"/>
    <mergeCell ref="F504:I504"/>
    <mergeCell ref="L504:M504"/>
    <mergeCell ref="N504:Q504"/>
    <mergeCell ref="F505:I505"/>
    <mergeCell ref="L505:M505"/>
    <mergeCell ref="N505:Q505"/>
    <mergeCell ref="N506:Q506"/>
    <mergeCell ref="F507:I507"/>
    <mergeCell ref="L507:M507"/>
    <mergeCell ref="N507:Q507"/>
    <mergeCell ref="F508:I508"/>
    <mergeCell ref="F509:I509"/>
    <mergeCell ref="L509:M509"/>
    <mergeCell ref="N509:Q509"/>
    <mergeCell ref="F510:I510"/>
    <mergeCell ref="L510:M510"/>
    <mergeCell ref="N510:Q510"/>
    <mergeCell ref="F511:I511"/>
    <mergeCell ref="L511:M511"/>
    <mergeCell ref="N511:Q511"/>
    <mergeCell ref="F512:I512"/>
    <mergeCell ref="F513:I513"/>
    <mergeCell ref="N514:Q514"/>
    <mergeCell ref="F515:I515"/>
    <mergeCell ref="L515:M515"/>
    <mergeCell ref="N515:Q515"/>
    <mergeCell ref="F516:I516"/>
    <mergeCell ref="F517:I517"/>
    <mergeCell ref="F518:I518"/>
    <mergeCell ref="F519:I519"/>
    <mergeCell ref="F520:I520"/>
    <mergeCell ref="F521:I521"/>
    <mergeCell ref="L521:M521"/>
    <mergeCell ref="N521:Q521"/>
    <mergeCell ref="F522:I522"/>
    <mergeCell ref="F523:I523"/>
    <mergeCell ref="L523:M523"/>
    <mergeCell ref="N523:Q523"/>
    <mergeCell ref="F524:I524"/>
    <mergeCell ref="F525:I525"/>
    <mergeCell ref="L525:M525"/>
    <mergeCell ref="N525:Q525"/>
    <mergeCell ref="F526:I526"/>
    <mergeCell ref="L526:M526"/>
    <mergeCell ref="N526:Q526"/>
    <mergeCell ref="F527:I527"/>
    <mergeCell ref="F528:I528"/>
    <mergeCell ref="F529:I529"/>
    <mergeCell ref="F530:I530"/>
    <mergeCell ref="F531:I531"/>
    <mergeCell ref="F532:I532"/>
    <mergeCell ref="F533:I533"/>
  </mergeCells>
  <hyperlinks>
    <hyperlink ref="F1" location="!" display="1) Krycí list rozpočtu"/>
    <hyperlink ref="H1" location="!6" display="2) Rekapitulace rozpočtu"/>
    <hyperlink ref="L1" location="!30" display="3) Rozpočet"/>
    <hyperlink ref="S1" location="'Rekapitulace stavby'!C2" display="Rekapitulace stavby"/>
  </hyperlinks>
  <printOptions headings="false" gridLines="false" gridLinesSet="true" horizontalCentered="false" verticalCentered="false"/>
  <pageMargins left="0.583333333333333" right="0.583333333333333" top="0.5" bottom="0.466666666666667" header="0.511805555555555" footer="0"/>
  <pageSetup paperSize="9" scale="100" firstPageNumber="0" fitToWidth="1" fitToHeight="10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C4:J3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7" activeCellId="0" sqref="E37"/>
    </sheetView>
  </sheetViews>
  <sheetFormatPr defaultRowHeight="13.5"/>
  <cols>
    <col collapsed="false" hidden="false" max="2" min="1" style="0" width="9"/>
    <col collapsed="false" hidden="false" max="3" min="3" style="0" width="78.8243243243243"/>
    <col collapsed="false" hidden="false" max="5" min="4" style="0" width="9"/>
    <col collapsed="false" hidden="false" max="6" min="6" style="0" width="12"/>
    <col collapsed="false" hidden="false" max="7" min="7" style="0" width="16.4932432432432"/>
    <col collapsed="false" hidden="false" max="1025" min="8" style="0" width="9"/>
  </cols>
  <sheetData>
    <row r="4" customFormat="false" ht="18" hidden="false" customHeight="false" outlineLevel="0" collapsed="false">
      <c r="C4" s="236" t="s">
        <v>770</v>
      </c>
    </row>
    <row r="6" customFormat="false" ht="14.25" hidden="false" customHeight="false" outlineLevel="0" collapsed="false">
      <c r="C6" s="237"/>
      <c r="D6" s="238" t="s">
        <v>771</v>
      </c>
      <c r="E6" s="238" t="s">
        <v>124</v>
      </c>
      <c r="F6" s="238" t="s">
        <v>772</v>
      </c>
      <c r="G6" s="238" t="s">
        <v>773</v>
      </c>
      <c r="H6" s="237"/>
    </row>
    <row r="7" customFormat="false" ht="16.5" hidden="false" customHeight="false" outlineLevel="0" collapsed="false">
      <c r="C7" s="239" t="s">
        <v>774</v>
      </c>
      <c r="D7" s="238" t="n">
        <v>10</v>
      </c>
      <c r="E7" s="238" t="s">
        <v>775</v>
      </c>
      <c r="F7" s="240"/>
      <c r="G7" s="240" t="n">
        <f aca="false">F7*D7</f>
        <v>0</v>
      </c>
      <c r="H7" s="241"/>
    </row>
    <row r="8" customFormat="false" ht="16.5" hidden="false" customHeight="false" outlineLevel="0" collapsed="false">
      <c r="C8" s="239" t="s">
        <v>776</v>
      </c>
      <c r="D8" s="238" t="n">
        <v>6</v>
      </c>
      <c r="E8" s="238" t="s">
        <v>775</v>
      </c>
      <c r="F8" s="240"/>
      <c r="G8" s="240" t="n">
        <f aca="false">F8*D8</f>
        <v>0</v>
      </c>
      <c r="H8" s="241"/>
    </row>
    <row r="9" customFormat="false" ht="16.5" hidden="false" customHeight="false" outlineLevel="0" collapsed="false">
      <c r="C9" s="239" t="s">
        <v>777</v>
      </c>
      <c r="D9" s="238" t="n">
        <v>6</v>
      </c>
      <c r="E9" s="238" t="s">
        <v>775</v>
      </c>
      <c r="F9" s="240"/>
      <c r="G9" s="240" t="n">
        <f aca="false">F9*D9</f>
        <v>0</v>
      </c>
      <c r="H9" s="241"/>
    </row>
    <row r="10" customFormat="false" ht="16.5" hidden="false" customHeight="false" outlineLevel="0" collapsed="false">
      <c r="C10" s="239" t="s">
        <v>778</v>
      </c>
      <c r="D10" s="238" t="n">
        <v>2</v>
      </c>
      <c r="E10" s="238" t="s">
        <v>775</v>
      </c>
      <c r="F10" s="240"/>
      <c r="G10" s="240" t="n">
        <f aca="false">F10*D10</f>
        <v>0</v>
      </c>
      <c r="H10" s="241"/>
    </row>
    <row r="11" customFormat="false" ht="16.5" hidden="false" customHeight="false" outlineLevel="0" collapsed="false">
      <c r="C11" s="239" t="s">
        <v>779</v>
      </c>
      <c r="D11" s="238" t="n">
        <v>12</v>
      </c>
      <c r="E11" s="238" t="s">
        <v>775</v>
      </c>
      <c r="F11" s="240"/>
      <c r="G11" s="240" t="n">
        <f aca="false">F11*D11</f>
        <v>0</v>
      </c>
      <c r="H11" s="241"/>
    </row>
    <row r="12" customFormat="false" ht="16.5" hidden="false" customHeight="false" outlineLevel="0" collapsed="false">
      <c r="C12" s="239" t="s">
        <v>780</v>
      </c>
      <c r="D12" s="238" t="n">
        <v>18</v>
      </c>
      <c r="E12" s="238" t="s">
        <v>775</v>
      </c>
      <c r="F12" s="240"/>
      <c r="G12" s="240" t="n">
        <f aca="false">F12*D12</f>
        <v>0</v>
      </c>
      <c r="H12" s="241"/>
    </row>
    <row r="13" customFormat="false" ht="16.5" hidden="false" customHeight="false" outlineLevel="0" collapsed="false">
      <c r="C13" s="239" t="s">
        <v>781</v>
      </c>
      <c r="D13" s="238" t="n">
        <v>8</v>
      </c>
      <c r="E13" s="238" t="s">
        <v>775</v>
      </c>
      <c r="F13" s="240"/>
      <c r="G13" s="240" t="n">
        <f aca="false">F13*D13</f>
        <v>0</v>
      </c>
      <c r="H13" s="241"/>
    </row>
    <row r="14" customFormat="false" ht="16.5" hidden="false" customHeight="false" outlineLevel="0" collapsed="false">
      <c r="C14" s="239" t="s">
        <v>782</v>
      </c>
      <c r="D14" s="238" t="n">
        <v>30</v>
      </c>
      <c r="E14" s="238" t="s">
        <v>221</v>
      </c>
      <c r="F14" s="240"/>
      <c r="G14" s="240" t="n">
        <f aca="false">F14*D14</f>
        <v>0</v>
      </c>
      <c r="H14" s="241"/>
    </row>
    <row r="15" customFormat="false" ht="16.5" hidden="false" customHeight="false" outlineLevel="0" collapsed="false">
      <c r="C15" s="239" t="s">
        <v>783</v>
      </c>
      <c r="D15" s="238" t="n">
        <v>36</v>
      </c>
      <c r="E15" s="238" t="s">
        <v>221</v>
      </c>
      <c r="F15" s="240"/>
      <c r="G15" s="240" t="n">
        <f aca="false">F15*D15</f>
        <v>0</v>
      </c>
      <c r="H15" s="241"/>
    </row>
    <row r="16" customFormat="false" ht="16.5" hidden="false" customHeight="false" outlineLevel="0" collapsed="false">
      <c r="C16" s="239" t="s">
        <v>784</v>
      </c>
      <c r="D16" s="238" t="n">
        <v>27</v>
      </c>
      <c r="E16" s="238" t="s">
        <v>775</v>
      </c>
      <c r="F16" s="240"/>
      <c r="G16" s="240" t="n">
        <f aca="false">F16*D16</f>
        <v>0</v>
      </c>
      <c r="H16" s="241"/>
    </row>
    <row r="17" customFormat="false" ht="16.5" hidden="false" customHeight="false" outlineLevel="0" collapsed="false">
      <c r="C17" s="239" t="s">
        <v>785</v>
      </c>
      <c r="D17" s="238" t="n">
        <v>3</v>
      </c>
      <c r="E17" s="238" t="s">
        <v>775</v>
      </c>
      <c r="F17" s="240"/>
      <c r="G17" s="240" t="n">
        <f aca="false">F17*D17</f>
        <v>0</v>
      </c>
      <c r="H17" s="241"/>
    </row>
    <row r="18" customFormat="false" ht="16.5" hidden="false" customHeight="false" outlineLevel="0" collapsed="false">
      <c r="C18" s="239" t="s">
        <v>786</v>
      </c>
      <c r="D18" s="238" t="n">
        <v>10</v>
      </c>
      <c r="E18" s="238" t="s">
        <v>775</v>
      </c>
      <c r="F18" s="240"/>
      <c r="G18" s="240" t="n">
        <f aca="false">F18*D18</f>
        <v>0</v>
      </c>
      <c r="H18" s="241"/>
    </row>
    <row r="19" customFormat="false" ht="16.5" hidden="false" customHeight="false" outlineLevel="0" collapsed="false">
      <c r="C19" s="239" t="s">
        <v>787</v>
      </c>
      <c r="D19" s="238" t="n">
        <v>3</v>
      </c>
      <c r="E19" s="238" t="s">
        <v>775</v>
      </c>
      <c r="F19" s="240"/>
      <c r="G19" s="240" t="n">
        <f aca="false">F19*D19</f>
        <v>0</v>
      </c>
      <c r="H19" s="241"/>
    </row>
    <row r="20" customFormat="false" ht="16.5" hidden="false" customHeight="false" outlineLevel="0" collapsed="false">
      <c r="C20" s="239" t="s">
        <v>788</v>
      </c>
      <c r="D20" s="238" t="n">
        <v>2</v>
      </c>
      <c r="E20" s="238" t="s">
        <v>775</v>
      </c>
      <c r="F20" s="240"/>
      <c r="G20" s="240" t="n">
        <f aca="false">F20*D20</f>
        <v>0</v>
      </c>
      <c r="H20" s="241"/>
    </row>
    <row r="21" customFormat="false" ht="16.5" hidden="false" customHeight="false" outlineLevel="0" collapsed="false">
      <c r="C21" s="239"/>
      <c r="D21" s="241"/>
      <c r="E21" s="241"/>
      <c r="F21" s="240"/>
      <c r="G21" s="240"/>
      <c r="H21" s="241"/>
    </row>
    <row r="22" customFormat="false" ht="16.5" hidden="false" customHeight="false" outlineLevel="0" collapsed="false">
      <c r="C22" s="239" t="s">
        <v>789</v>
      </c>
      <c r="D22" s="241" t="n">
        <v>1</v>
      </c>
      <c r="E22" s="241" t="s">
        <v>170</v>
      </c>
      <c r="F22" s="240"/>
      <c r="G22" s="240" t="n">
        <f aca="false">F22*D22</f>
        <v>0</v>
      </c>
      <c r="H22" s="241"/>
      <c r="J22" s="0" t="s">
        <v>790</v>
      </c>
    </row>
    <row r="23" customFormat="false" ht="16.5" hidden="false" customHeight="false" outlineLevel="0" collapsed="false">
      <c r="C23" s="239" t="s">
        <v>791</v>
      </c>
      <c r="D23" s="241"/>
      <c r="E23" s="241"/>
      <c r="F23" s="240"/>
      <c r="G23" s="240"/>
      <c r="H23" s="241"/>
    </row>
    <row r="24" customFormat="false" ht="16.5" hidden="false" customHeight="false" outlineLevel="0" collapsed="false">
      <c r="C24" s="239"/>
      <c r="D24" s="241"/>
      <c r="E24" s="241"/>
      <c r="F24" s="240"/>
      <c r="G24" s="240"/>
      <c r="H24" s="241"/>
    </row>
    <row r="25" customFormat="false" ht="16.5" hidden="false" customHeight="false" outlineLevel="0" collapsed="false">
      <c r="C25" s="239" t="s">
        <v>792</v>
      </c>
      <c r="D25" s="241" t="n">
        <v>1</v>
      </c>
      <c r="E25" s="241" t="s">
        <v>170</v>
      </c>
      <c r="F25" s="240"/>
      <c r="G25" s="240" t="n">
        <f aca="false">F25*D25</f>
        <v>0</v>
      </c>
      <c r="H25" s="241"/>
      <c r="J25" s="0" t="s">
        <v>790</v>
      </c>
    </row>
    <row r="26" customFormat="false" ht="16.5" hidden="false" customHeight="false" outlineLevel="0" collapsed="false">
      <c r="C26" s="239" t="s">
        <v>793</v>
      </c>
      <c r="D26" s="241"/>
      <c r="E26" s="241"/>
      <c r="F26" s="240"/>
      <c r="G26" s="240"/>
      <c r="H26" s="241"/>
    </row>
    <row r="27" customFormat="false" ht="16.5" hidden="false" customHeight="false" outlineLevel="0" collapsed="false">
      <c r="C27" s="239"/>
      <c r="D27" s="241"/>
      <c r="E27" s="241"/>
      <c r="F27" s="240"/>
      <c r="G27" s="240"/>
      <c r="H27" s="241"/>
    </row>
    <row r="28" customFormat="false" ht="16.5" hidden="false" customHeight="false" outlineLevel="0" collapsed="false">
      <c r="C28" s="239" t="s">
        <v>794</v>
      </c>
      <c r="D28" s="241" t="n">
        <v>20</v>
      </c>
      <c r="E28" s="241" t="s">
        <v>313</v>
      </c>
      <c r="F28" s="240"/>
      <c r="G28" s="240" t="n">
        <f aca="false">F28*D28</f>
        <v>0</v>
      </c>
      <c r="H28" s="241"/>
    </row>
    <row r="29" customFormat="false" ht="16.5" hidden="false" customHeight="false" outlineLevel="0" collapsed="false">
      <c r="C29" s="239"/>
      <c r="D29" s="237"/>
      <c r="E29" s="237"/>
      <c r="F29" s="242"/>
      <c r="G29" s="240"/>
      <c r="H29" s="237"/>
    </row>
    <row r="30" customFormat="false" ht="16.5" hidden="false" customHeight="false" outlineLevel="0" collapsed="false">
      <c r="C30" s="239" t="s">
        <v>795</v>
      </c>
      <c r="D30" s="243" t="n">
        <v>40</v>
      </c>
      <c r="E30" s="241" t="s">
        <v>313</v>
      </c>
      <c r="F30" s="240"/>
      <c r="G30" s="240" t="n">
        <f aca="false">F30*D30</f>
        <v>0</v>
      </c>
      <c r="H30" s="243"/>
    </row>
    <row r="31" customFormat="false" ht="16.5" hidden="false" customHeight="false" outlineLevel="0" collapsed="false">
      <c r="C31" s="243"/>
      <c r="D31" s="243"/>
      <c r="E31" s="243"/>
      <c r="F31" s="244"/>
      <c r="G31" s="244"/>
      <c r="H31" s="243"/>
    </row>
    <row r="32" customFormat="false" ht="16.5" hidden="false" customHeight="false" outlineLevel="0" collapsed="false">
      <c r="C32" s="239" t="s">
        <v>773</v>
      </c>
      <c r="D32" s="243"/>
      <c r="E32" s="243"/>
      <c r="F32" s="244"/>
      <c r="G32" s="244" t="n">
        <f aca="false">SUM(G7:G31)</f>
        <v>0</v>
      </c>
      <c r="H32" s="243"/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true"/>
  </sheetPr>
  <dimension ref="1:99"/>
  <sheetViews>
    <sheetView windowProtection="false" showFormulas="false" showGridLines="false" showRowColHeaders="true" showZeros="true" rightToLeft="false" tabSelected="true" showOutlineSymbols="true" defaultGridColor="true" view="normal" topLeftCell="A70" colorId="64" zoomScale="100" zoomScaleNormal="100" zoomScalePageLayoutView="100" workbookViewId="0">
      <selection pane="topLeft" activeCell="F99" activeCellId="0" sqref="F99"/>
    </sheetView>
  </sheetViews>
  <sheetFormatPr defaultRowHeight="13.5"/>
  <cols>
    <col collapsed="false" hidden="false" max="1" min="1" style="245" width="8.33108108108108"/>
    <col collapsed="false" hidden="false" max="2" min="2" style="245" width="1.65540540540541"/>
    <col collapsed="false" hidden="false" max="3" min="3" style="245" width="4.16216216216216"/>
    <col collapsed="false" hidden="false" max="4" min="4" style="245" width="4.32432432432432"/>
    <col collapsed="false" hidden="false" max="5" min="5" style="245" width="17.1621621621622"/>
    <col collapsed="false" hidden="false" max="6" min="6" style="245" width="100.831081081081"/>
    <col collapsed="false" hidden="false" max="7" min="7" style="245" width="8.66216216216216"/>
    <col collapsed="false" hidden="false" max="8" min="8" style="245" width="11.1689189189189"/>
    <col collapsed="false" hidden="false" max="9" min="9" style="245" width="14.1621621621622"/>
    <col collapsed="false" hidden="false" max="10" min="10" style="245" width="23.5"/>
    <col collapsed="false" hidden="true" max="11" min="11" style="245" width="0"/>
    <col collapsed="false" hidden="false" max="12" min="12" style="245" width="9.33108108108108"/>
    <col collapsed="false" hidden="true" max="13" min="13" style="245" width="0"/>
    <col collapsed="false" hidden="false" max="14" min="14" style="245" width="9.33108108108108"/>
    <col collapsed="false" hidden="true" max="21" min="15" style="245" width="0"/>
    <col collapsed="false" hidden="false" max="22" min="22" style="245" width="12.3378378378378"/>
    <col collapsed="false" hidden="false" max="23" min="23" style="245" width="16.3310810810811"/>
    <col collapsed="false" hidden="false" max="24" min="24" style="245" width="12.3378378378378"/>
    <col collapsed="false" hidden="false" max="25" min="25" style="245" width="15.0067567567568"/>
    <col collapsed="false" hidden="false" max="26" min="26" style="245" width="11"/>
    <col collapsed="false" hidden="false" max="27" min="27" style="245" width="15.0067567567568"/>
    <col collapsed="false" hidden="false" max="28" min="28" style="245" width="16.3310810810811"/>
    <col collapsed="false" hidden="false" max="29" min="29" style="245" width="11"/>
    <col collapsed="false" hidden="false" max="30" min="30" style="245" width="15.0067567567568"/>
    <col collapsed="false" hidden="false" max="31" min="31" style="245" width="16.3310810810811"/>
    <col collapsed="false" hidden="false" max="1025" min="32" style="245" width="9.33108108108108"/>
  </cols>
  <sheetData>
    <row r="1" customFormat="false" ht="13.5" hidden="false" customHeight="false" outlineLevel="0" collapsed="false">
      <c r="A1" s="246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36.95" hidden="false" customHeight="tru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  <c r="L2" s="247" t="s">
        <v>7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248" t="s">
        <v>796</v>
      </c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6.95" hidden="true" customHeight="true" outlineLevel="0" collapsed="false">
      <c r="A3" s="0"/>
      <c r="B3" s="249"/>
      <c r="C3" s="250"/>
      <c r="D3" s="250"/>
      <c r="E3" s="250"/>
      <c r="F3" s="250"/>
      <c r="G3" s="250"/>
      <c r="H3" s="250"/>
      <c r="I3" s="250"/>
      <c r="J3" s="250"/>
      <c r="K3" s="250"/>
      <c r="L3" s="251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248" t="s">
        <v>85</v>
      </c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24.95" hidden="true" customHeight="true" outlineLevel="0" collapsed="false">
      <c r="A4" s="0"/>
      <c r="B4" s="251"/>
      <c r="C4" s="0"/>
      <c r="D4" s="252" t="s">
        <v>797</v>
      </c>
      <c r="E4" s="0"/>
      <c r="F4" s="0"/>
      <c r="G4" s="0"/>
      <c r="H4" s="0"/>
      <c r="I4" s="0"/>
      <c r="J4" s="0"/>
      <c r="K4" s="0"/>
      <c r="L4" s="251"/>
      <c r="M4" s="253" t="s">
        <v>12</v>
      </c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248" t="s">
        <v>5</v>
      </c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6.95" hidden="true" customHeight="true" outlineLevel="0" collapsed="false">
      <c r="A5" s="0"/>
      <c r="B5" s="251"/>
      <c r="C5" s="0"/>
      <c r="D5" s="0"/>
      <c r="E5" s="0"/>
      <c r="F5" s="0"/>
      <c r="G5" s="0"/>
      <c r="H5" s="0"/>
      <c r="I5" s="0"/>
      <c r="J5" s="0"/>
      <c r="K5" s="0"/>
      <c r="L5" s="251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2" hidden="true" customHeight="true" outlineLevel="0" collapsed="false">
      <c r="A6" s="0"/>
      <c r="B6" s="251"/>
      <c r="C6" s="0"/>
      <c r="D6" s="254" t="s">
        <v>15</v>
      </c>
      <c r="E6" s="0"/>
      <c r="F6" s="0"/>
      <c r="G6" s="0"/>
      <c r="H6" s="0"/>
      <c r="I6" s="0"/>
      <c r="J6" s="0"/>
      <c r="K6" s="0"/>
      <c r="L6" s="251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6.5" hidden="true" customHeight="true" outlineLevel="0" collapsed="false">
      <c r="A7" s="0"/>
      <c r="B7" s="251"/>
      <c r="C7" s="0"/>
      <c r="D7" s="0"/>
      <c r="E7" s="255" t="s">
        <v>16</v>
      </c>
      <c r="F7" s="255"/>
      <c r="G7" s="255"/>
      <c r="H7" s="255"/>
      <c r="I7" s="0"/>
      <c r="J7" s="0"/>
      <c r="K7" s="0"/>
      <c r="L7" s="251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256" customFormat="true" ht="12" hidden="true" customHeight="true" outlineLevel="0" collapsed="false">
      <c r="B8" s="257"/>
      <c r="D8" s="254" t="s">
        <v>87</v>
      </c>
      <c r="L8" s="257"/>
    </row>
    <row r="9" s="256" customFormat="true" ht="36.95" hidden="true" customHeight="true" outlineLevel="0" collapsed="false">
      <c r="B9" s="257"/>
      <c r="D9" s="0"/>
      <c r="E9" s="258" t="s">
        <v>798</v>
      </c>
      <c r="F9" s="258"/>
      <c r="G9" s="258"/>
      <c r="H9" s="258"/>
      <c r="L9" s="257"/>
    </row>
    <row r="10" s="256" customFormat="true" ht="13.5" hidden="true" customHeight="false" outlineLevel="0" collapsed="false">
      <c r="B10" s="257"/>
      <c r="D10" s="0"/>
      <c r="E10" s="0"/>
      <c r="F10" s="0"/>
      <c r="G10" s="0"/>
      <c r="H10" s="0"/>
      <c r="L10" s="257"/>
    </row>
    <row r="11" s="256" customFormat="true" ht="12" hidden="true" customHeight="true" outlineLevel="0" collapsed="false">
      <c r="B11" s="257"/>
      <c r="D11" s="254" t="s">
        <v>799</v>
      </c>
      <c r="E11" s="0"/>
      <c r="F11" s="248"/>
      <c r="G11" s="0"/>
      <c r="H11" s="0"/>
      <c r="I11" s="254" t="s">
        <v>18</v>
      </c>
      <c r="J11" s="248"/>
      <c r="L11" s="257"/>
    </row>
    <row r="12" s="256" customFormat="true" ht="12" hidden="true" customHeight="true" outlineLevel="0" collapsed="false">
      <c r="B12" s="257"/>
      <c r="D12" s="254" t="s">
        <v>19</v>
      </c>
      <c r="E12" s="0"/>
      <c r="F12" s="248"/>
      <c r="G12" s="0"/>
      <c r="H12" s="0"/>
      <c r="I12" s="254" t="s">
        <v>20</v>
      </c>
      <c r="J12" s="259" t="s">
        <v>800</v>
      </c>
      <c r="L12" s="257"/>
    </row>
    <row r="13" s="256" customFormat="true" ht="10.9" hidden="true" customHeight="true" outlineLevel="0" collapsed="false">
      <c r="B13" s="257"/>
      <c r="D13" s="0"/>
      <c r="E13" s="0"/>
      <c r="F13" s="0"/>
      <c r="G13" s="0"/>
      <c r="H13" s="0"/>
      <c r="I13" s="0"/>
      <c r="J13" s="0"/>
      <c r="L13" s="257"/>
    </row>
    <row r="14" s="256" customFormat="true" ht="12" hidden="true" customHeight="true" outlineLevel="0" collapsed="false">
      <c r="B14" s="257"/>
      <c r="D14" s="254" t="s">
        <v>801</v>
      </c>
      <c r="E14" s="0"/>
      <c r="F14" s="0"/>
      <c r="G14" s="0"/>
      <c r="H14" s="0"/>
      <c r="I14" s="254" t="s">
        <v>22</v>
      </c>
      <c r="J14" s="248"/>
      <c r="L14" s="257"/>
    </row>
    <row r="15" s="256" customFormat="true" ht="18" hidden="true" customHeight="true" outlineLevel="0" collapsed="false">
      <c r="B15" s="257"/>
      <c r="D15" s="0"/>
      <c r="E15" s="248"/>
      <c r="F15" s="0"/>
      <c r="G15" s="0"/>
      <c r="H15" s="0"/>
      <c r="I15" s="254" t="s">
        <v>23</v>
      </c>
      <c r="J15" s="248"/>
      <c r="L15" s="257"/>
    </row>
    <row r="16" s="256" customFormat="true" ht="6.95" hidden="true" customHeight="true" outlineLevel="0" collapsed="false">
      <c r="B16" s="257"/>
      <c r="D16" s="0"/>
      <c r="E16" s="0"/>
      <c r="F16" s="0"/>
      <c r="G16" s="0"/>
      <c r="H16" s="0"/>
      <c r="I16" s="0"/>
      <c r="J16" s="0"/>
      <c r="L16" s="257"/>
    </row>
    <row r="17" s="256" customFormat="true" ht="12" hidden="true" customHeight="true" outlineLevel="0" collapsed="false">
      <c r="B17" s="257"/>
      <c r="D17" s="254" t="s">
        <v>802</v>
      </c>
      <c r="E17" s="0"/>
      <c r="F17" s="0"/>
      <c r="G17" s="0"/>
      <c r="H17" s="0"/>
      <c r="I17" s="254" t="s">
        <v>22</v>
      </c>
      <c r="J17" s="248"/>
      <c r="L17" s="257"/>
    </row>
    <row r="18" s="256" customFormat="true" ht="18" hidden="true" customHeight="true" outlineLevel="0" collapsed="false">
      <c r="B18" s="257"/>
      <c r="D18" s="0"/>
      <c r="E18" s="248"/>
      <c r="F18" s="0"/>
      <c r="G18" s="0"/>
      <c r="H18" s="0"/>
      <c r="I18" s="254" t="s">
        <v>23</v>
      </c>
      <c r="J18" s="248"/>
      <c r="L18" s="257"/>
    </row>
    <row r="19" s="256" customFormat="true" ht="6.95" hidden="true" customHeight="true" outlineLevel="0" collapsed="false">
      <c r="B19" s="257"/>
      <c r="D19" s="0"/>
      <c r="E19" s="0"/>
      <c r="F19" s="0"/>
      <c r="G19" s="0"/>
      <c r="H19" s="0"/>
      <c r="I19" s="0"/>
      <c r="J19" s="0"/>
      <c r="L19" s="257"/>
    </row>
    <row r="20" s="256" customFormat="true" ht="12" hidden="true" customHeight="true" outlineLevel="0" collapsed="false">
      <c r="B20" s="257"/>
      <c r="D20" s="254" t="s">
        <v>25</v>
      </c>
      <c r="E20" s="0"/>
      <c r="F20" s="0"/>
      <c r="G20" s="0"/>
      <c r="H20" s="0"/>
      <c r="I20" s="254" t="s">
        <v>22</v>
      </c>
      <c r="J20" s="248"/>
      <c r="L20" s="257"/>
    </row>
    <row r="21" s="256" customFormat="true" ht="18" hidden="true" customHeight="true" outlineLevel="0" collapsed="false">
      <c r="B21" s="257"/>
      <c r="D21" s="0"/>
      <c r="E21" s="248"/>
      <c r="F21" s="0"/>
      <c r="G21" s="0"/>
      <c r="H21" s="0"/>
      <c r="I21" s="254" t="s">
        <v>23</v>
      </c>
      <c r="J21" s="248"/>
      <c r="L21" s="257"/>
    </row>
    <row r="22" s="256" customFormat="true" ht="6.95" hidden="true" customHeight="true" outlineLevel="0" collapsed="false">
      <c r="B22" s="257"/>
      <c r="D22" s="0"/>
      <c r="E22" s="0"/>
      <c r="F22" s="0"/>
      <c r="G22" s="0"/>
      <c r="H22" s="0"/>
      <c r="I22" s="0"/>
      <c r="J22" s="0"/>
      <c r="L22" s="257"/>
    </row>
    <row r="23" s="256" customFormat="true" ht="12" hidden="true" customHeight="true" outlineLevel="0" collapsed="false">
      <c r="B23" s="257"/>
      <c r="D23" s="254" t="s">
        <v>27</v>
      </c>
      <c r="E23" s="0"/>
      <c r="F23" s="0"/>
      <c r="G23" s="0"/>
      <c r="H23" s="0"/>
      <c r="I23" s="254" t="s">
        <v>22</v>
      </c>
      <c r="J23" s="248"/>
      <c r="L23" s="257"/>
    </row>
    <row r="24" s="256" customFormat="true" ht="18" hidden="true" customHeight="true" outlineLevel="0" collapsed="false">
      <c r="B24" s="257"/>
      <c r="D24" s="0"/>
      <c r="E24" s="248"/>
      <c r="F24" s="0"/>
      <c r="G24" s="0"/>
      <c r="H24" s="0"/>
      <c r="I24" s="254" t="s">
        <v>23</v>
      </c>
      <c r="J24" s="248"/>
      <c r="L24" s="257"/>
    </row>
    <row r="25" s="256" customFormat="true" ht="6.95" hidden="true" customHeight="true" outlineLevel="0" collapsed="false">
      <c r="B25" s="257"/>
      <c r="D25" s="0"/>
      <c r="E25" s="0"/>
      <c r="F25" s="0"/>
      <c r="G25" s="0"/>
      <c r="H25" s="0"/>
      <c r="I25" s="0"/>
      <c r="J25" s="0"/>
      <c r="L25" s="257"/>
    </row>
    <row r="26" customFormat="false" ht="12" hidden="true" customHeight="true" outlineLevel="0" collapsed="false">
      <c r="A26" s="256"/>
      <c r="B26" s="257"/>
      <c r="C26" s="256"/>
      <c r="D26" s="254" t="s">
        <v>28</v>
      </c>
      <c r="E26" s="0"/>
      <c r="F26" s="0"/>
      <c r="G26" s="0"/>
      <c r="H26" s="0"/>
      <c r="I26" s="0"/>
      <c r="J26" s="0"/>
      <c r="K26" s="0"/>
      <c r="L26" s="257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260" customFormat="true" ht="16.5" hidden="true" customHeight="true" outlineLevel="0" collapsed="false">
      <c r="B27" s="261"/>
      <c r="E27" s="262"/>
      <c r="F27" s="262"/>
      <c r="G27" s="262"/>
      <c r="H27" s="262"/>
      <c r="L27" s="261"/>
    </row>
    <row r="28" s="256" customFormat="true" ht="6.95" hidden="true" customHeight="true" outlineLevel="0" collapsed="false">
      <c r="B28" s="257"/>
      <c r="L28" s="257"/>
    </row>
    <row r="29" s="256" customFormat="true" ht="6.95" hidden="true" customHeight="true" outlineLevel="0" collapsed="false">
      <c r="B29" s="257"/>
      <c r="D29" s="263"/>
      <c r="E29" s="263"/>
      <c r="F29" s="263"/>
      <c r="G29" s="263"/>
      <c r="H29" s="263"/>
      <c r="I29" s="263"/>
      <c r="J29" s="263"/>
      <c r="K29" s="263"/>
      <c r="L29" s="257"/>
    </row>
    <row r="30" s="256" customFormat="true" ht="25.35" hidden="true" customHeight="true" outlineLevel="0" collapsed="false">
      <c r="B30" s="257"/>
      <c r="D30" s="264" t="s">
        <v>31</v>
      </c>
      <c r="E30" s="0"/>
      <c r="F30" s="0"/>
      <c r="G30" s="0"/>
      <c r="H30" s="0"/>
      <c r="I30" s="0"/>
      <c r="J30" s="265" t="n">
        <f aca="false">ROUND(J80, 2)</f>
        <v>0</v>
      </c>
      <c r="K30" s="0"/>
      <c r="L30" s="257"/>
    </row>
    <row r="31" s="256" customFormat="true" ht="6.95" hidden="true" customHeight="true" outlineLevel="0" collapsed="false">
      <c r="B31" s="257"/>
      <c r="D31" s="263"/>
      <c r="E31" s="263"/>
      <c r="F31" s="263"/>
      <c r="G31" s="263"/>
      <c r="H31" s="263"/>
      <c r="I31" s="263"/>
      <c r="J31" s="263"/>
      <c r="K31" s="263"/>
      <c r="L31" s="257"/>
    </row>
    <row r="32" s="256" customFormat="true" ht="14.45" hidden="true" customHeight="true" outlineLevel="0" collapsed="false">
      <c r="B32" s="257"/>
      <c r="D32" s="0"/>
      <c r="E32" s="0"/>
      <c r="F32" s="266" t="s">
        <v>803</v>
      </c>
      <c r="G32" s="0"/>
      <c r="H32" s="0"/>
      <c r="I32" s="266" t="s">
        <v>804</v>
      </c>
      <c r="J32" s="266" t="s">
        <v>805</v>
      </c>
      <c r="K32" s="0"/>
      <c r="L32" s="257"/>
    </row>
    <row r="33" s="256" customFormat="true" ht="14.45" hidden="true" customHeight="true" outlineLevel="0" collapsed="false">
      <c r="B33" s="257"/>
      <c r="D33" s="254" t="s">
        <v>32</v>
      </c>
      <c r="E33" s="254" t="s">
        <v>33</v>
      </c>
      <c r="F33" s="267" t="n">
        <f aca="false">ROUND((SUM(BE80:BE93)),  2)</f>
        <v>0</v>
      </c>
      <c r="G33" s="0"/>
      <c r="H33" s="0"/>
      <c r="I33" s="268" t="n">
        <v>0.21</v>
      </c>
      <c r="J33" s="267" t="n">
        <f aca="false">ROUND(((SUM(BE80:BE93))*I33),  2)</f>
        <v>0</v>
      </c>
      <c r="K33" s="0"/>
      <c r="L33" s="257"/>
    </row>
    <row r="34" s="256" customFormat="true" ht="14.45" hidden="true" customHeight="true" outlineLevel="0" collapsed="false">
      <c r="B34" s="257"/>
      <c r="D34" s="0"/>
      <c r="E34" s="254" t="s">
        <v>35</v>
      </c>
      <c r="F34" s="267" t="n">
        <f aca="false">ROUND((SUM(BF80:BF93)),  2)</f>
        <v>0</v>
      </c>
      <c r="G34" s="0"/>
      <c r="H34" s="0"/>
      <c r="I34" s="268" t="n">
        <v>0.15</v>
      </c>
      <c r="J34" s="267" t="n">
        <f aca="false">ROUND(((SUM(BF80:BF93))*I34),  2)</f>
        <v>0</v>
      </c>
      <c r="K34" s="0"/>
      <c r="L34" s="257"/>
    </row>
    <row r="35" s="256" customFormat="true" ht="14.45" hidden="true" customHeight="true" outlineLevel="0" collapsed="false">
      <c r="B35" s="257"/>
      <c r="D35" s="0"/>
      <c r="E35" s="254" t="s">
        <v>36</v>
      </c>
      <c r="F35" s="267" t="n">
        <f aca="false">ROUND((SUM(BG80:BG93)),  2)</f>
        <v>0</v>
      </c>
      <c r="G35" s="0"/>
      <c r="H35" s="0"/>
      <c r="I35" s="268" t="n">
        <v>0.21</v>
      </c>
      <c r="J35" s="267" t="n">
        <f aca="false">0</f>
        <v>0</v>
      </c>
      <c r="K35" s="0"/>
      <c r="L35" s="257"/>
    </row>
    <row r="36" s="256" customFormat="true" ht="14.45" hidden="true" customHeight="true" outlineLevel="0" collapsed="false">
      <c r="B36" s="257"/>
      <c r="D36" s="0"/>
      <c r="E36" s="254" t="s">
        <v>37</v>
      </c>
      <c r="F36" s="267" t="n">
        <f aca="false">ROUND((SUM(BH80:BH93)),  2)</f>
        <v>0</v>
      </c>
      <c r="G36" s="0"/>
      <c r="H36" s="0"/>
      <c r="I36" s="268" t="n">
        <v>0.15</v>
      </c>
      <c r="J36" s="267" t="n">
        <f aca="false">0</f>
        <v>0</v>
      </c>
      <c r="K36" s="0"/>
      <c r="L36" s="257"/>
    </row>
    <row r="37" s="256" customFormat="true" ht="14.45" hidden="true" customHeight="true" outlineLevel="0" collapsed="false">
      <c r="B37" s="257"/>
      <c r="D37" s="0"/>
      <c r="E37" s="254" t="s">
        <v>38</v>
      </c>
      <c r="F37" s="267" t="n">
        <f aca="false">ROUND((SUM(BI80:BI93)),  2)</f>
        <v>0</v>
      </c>
      <c r="G37" s="0"/>
      <c r="H37" s="0"/>
      <c r="I37" s="268" t="n">
        <v>0</v>
      </c>
      <c r="J37" s="267" t="n">
        <f aca="false">0</f>
        <v>0</v>
      </c>
      <c r="K37" s="0"/>
      <c r="L37" s="257"/>
    </row>
    <row r="38" s="256" customFormat="true" ht="6.95" hidden="true" customHeight="true" outlineLevel="0" collapsed="false">
      <c r="B38" s="257"/>
      <c r="D38" s="0"/>
      <c r="E38" s="0"/>
      <c r="F38" s="0"/>
      <c r="G38" s="0"/>
      <c r="H38" s="0"/>
      <c r="I38" s="0"/>
      <c r="J38" s="0"/>
      <c r="K38" s="0"/>
      <c r="L38" s="257"/>
    </row>
    <row r="39" customFormat="false" ht="25.35" hidden="true" customHeight="true" outlineLevel="0" collapsed="false">
      <c r="A39" s="256"/>
      <c r="B39" s="257"/>
      <c r="C39" s="269"/>
      <c r="D39" s="270" t="s">
        <v>39</v>
      </c>
      <c r="E39" s="271"/>
      <c r="F39" s="271"/>
      <c r="G39" s="272" t="s">
        <v>40</v>
      </c>
      <c r="H39" s="273" t="s">
        <v>41</v>
      </c>
      <c r="I39" s="271"/>
      <c r="J39" s="274" t="n">
        <f aca="false">SUM(J30:J37)</f>
        <v>0</v>
      </c>
      <c r="K39" s="275"/>
      <c r="L39" s="257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4.45" hidden="true" customHeight="true" outlineLevel="0" collapsed="false">
      <c r="A40" s="256"/>
      <c r="B40" s="276"/>
      <c r="C40" s="277"/>
      <c r="D40" s="277"/>
      <c r="E40" s="277"/>
      <c r="F40" s="277"/>
      <c r="G40" s="277"/>
      <c r="H40" s="277"/>
      <c r="I40" s="277"/>
      <c r="J40" s="277"/>
      <c r="K40" s="277"/>
      <c r="L40" s="257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13.5" hidden="tru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4" s="256" customFormat="true" ht="6.95" hidden="true" customHeight="true" outlineLevel="0" collapsed="false">
      <c r="B44" s="278"/>
      <c r="C44" s="279"/>
      <c r="D44" s="279"/>
      <c r="E44" s="279"/>
      <c r="F44" s="279"/>
      <c r="G44" s="279"/>
      <c r="H44" s="279"/>
      <c r="I44" s="279"/>
      <c r="J44" s="279"/>
      <c r="K44" s="279"/>
      <c r="L44" s="257"/>
    </row>
    <row r="45" customFormat="false" ht="24.95" hidden="true" customHeight="true" outlineLevel="0" collapsed="false">
      <c r="A45" s="256"/>
      <c r="B45" s="257"/>
      <c r="C45" s="252" t="s">
        <v>806</v>
      </c>
      <c r="D45" s="0"/>
      <c r="E45" s="0"/>
      <c r="F45" s="0"/>
      <c r="G45" s="0"/>
      <c r="H45" s="0"/>
      <c r="I45" s="0"/>
      <c r="J45" s="0"/>
      <c r="K45" s="0"/>
      <c r="L45" s="257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customFormat="false" ht="6.95" hidden="true" customHeight="true" outlineLevel="0" collapsed="false">
      <c r="A46" s="256"/>
      <c r="B46" s="257"/>
      <c r="C46" s="0"/>
      <c r="D46" s="0"/>
      <c r="E46" s="0"/>
      <c r="F46" s="0"/>
      <c r="G46" s="0"/>
      <c r="H46" s="0"/>
      <c r="I46" s="0"/>
      <c r="J46" s="0"/>
      <c r="K46" s="0"/>
      <c r="L46" s="257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customFormat="false" ht="12" hidden="true" customHeight="true" outlineLevel="0" collapsed="false">
      <c r="A47" s="256"/>
      <c r="B47" s="257"/>
      <c r="C47" s="254" t="s">
        <v>15</v>
      </c>
      <c r="D47" s="0"/>
      <c r="E47" s="0"/>
      <c r="F47" s="0"/>
      <c r="G47" s="0"/>
      <c r="H47" s="0"/>
      <c r="I47" s="0"/>
      <c r="J47" s="0"/>
      <c r="K47" s="0"/>
      <c r="L47" s="257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  <c r="IX47" s="0"/>
      <c r="IY47" s="0"/>
      <c r="IZ47" s="0"/>
      <c r="JA47" s="0"/>
      <c r="JB47" s="0"/>
      <c r="JC47" s="0"/>
      <c r="JD47" s="0"/>
      <c r="JE47" s="0"/>
      <c r="JF47" s="0"/>
      <c r="JG47" s="0"/>
      <c r="JH47" s="0"/>
      <c r="JI47" s="0"/>
      <c r="JJ47" s="0"/>
      <c r="JK47" s="0"/>
      <c r="JL47" s="0"/>
      <c r="JM47" s="0"/>
      <c r="JN47" s="0"/>
      <c r="JO47" s="0"/>
      <c r="JP47" s="0"/>
      <c r="JQ47" s="0"/>
      <c r="JR47" s="0"/>
      <c r="JS47" s="0"/>
      <c r="JT47" s="0"/>
      <c r="JU47" s="0"/>
      <c r="JV47" s="0"/>
      <c r="JW47" s="0"/>
      <c r="JX47" s="0"/>
      <c r="JY47" s="0"/>
      <c r="JZ47" s="0"/>
      <c r="KA47" s="0"/>
      <c r="KB47" s="0"/>
      <c r="KC47" s="0"/>
      <c r="KD47" s="0"/>
      <c r="KE47" s="0"/>
      <c r="KF47" s="0"/>
      <c r="KG47" s="0"/>
      <c r="KH47" s="0"/>
      <c r="KI47" s="0"/>
      <c r="KJ47" s="0"/>
      <c r="KK47" s="0"/>
      <c r="KL47" s="0"/>
      <c r="KM47" s="0"/>
      <c r="KN47" s="0"/>
      <c r="KO47" s="0"/>
      <c r="KP47" s="0"/>
      <c r="KQ47" s="0"/>
      <c r="KR47" s="0"/>
      <c r="KS47" s="0"/>
      <c r="KT47" s="0"/>
      <c r="KU47" s="0"/>
      <c r="KV47" s="0"/>
      <c r="KW47" s="0"/>
      <c r="KX47" s="0"/>
      <c r="KY47" s="0"/>
      <c r="KZ47" s="0"/>
      <c r="LA47" s="0"/>
      <c r="LB47" s="0"/>
      <c r="LC47" s="0"/>
      <c r="LD47" s="0"/>
      <c r="LE47" s="0"/>
      <c r="LF47" s="0"/>
      <c r="LG47" s="0"/>
      <c r="LH47" s="0"/>
      <c r="LI47" s="0"/>
      <c r="LJ47" s="0"/>
      <c r="LK47" s="0"/>
      <c r="LL47" s="0"/>
      <c r="LM47" s="0"/>
      <c r="LN47" s="0"/>
      <c r="LO47" s="0"/>
      <c r="LP47" s="0"/>
      <c r="LQ47" s="0"/>
      <c r="LR47" s="0"/>
      <c r="LS47" s="0"/>
      <c r="LT47" s="0"/>
      <c r="LU47" s="0"/>
      <c r="LV47" s="0"/>
      <c r="LW47" s="0"/>
      <c r="LX47" s="0"/>
      <c r="LY47" s="0"/>
      <c r="LZ47" s="0"/>
      <c r="MA47" s="0"/>
      <c r="MB47" s="0"/>
      <c r="MC47" s="0"/>
      <c r="MD47" s="0"/>
      <c r="ME47" s="0"/>
      <c r="MF47" s="0"/>
      <c r="MG47" s="0"/>
      <c r="MH47" s="0"/>
      <c r="MI47" s="0"/>
      <c r="MJ47" s="0"/>
      <c r="MK47" s="0"/>
      <c r="ML47" s="0"/>
      <c r="MM47" s="0"/>
      <c r="MN47" s="0"/>
      <c r="MO47" s="0"/>
      <c r="MP47" s="0"/>
      <c r="MQ47" s="0"/>
      <c r="MR47" s="0"/>
      <c r="MS47" s="0"/>
      <c r="MT47" s="0"/>
      <c r="MU47" s="0"/>
      <c r="MV47" s="0"/>
      <c r="MW47" s="0"/>
      <c r="MX47" s="0"/>
      <c r="MY47" s="0"/>
      <c r="MZ47" s="0"/>
      <c r="NA47" s="0"/>
      <c r="NB47" s="0"/>
      <c r="NC47" s="0"/>
      <c r="ND47" s="0"/>
      <c r="NE47" s="0"/>
      <c r="NF47" s="0"/>
      <c r="NG47" s="0"/>
      <c r="NH47" s="0"/>
      <c r="NI47" s="0"/>
      <c r="NJ47" s="0"/>
      <c r="NK47" s="0"/>
      <c r="NL47" s="0"/>
      <c r="NM47" s="0"/>
      <c r="NN47" s="0"/>
      <c r="NO47" s="0"/>
      <c r="NP47" s="0"/>
      <c r="NQ47" s="0"/>
      <c r="NR47" s="0"/>
      <c r="NS47" s="0"/>
      <c r="NT47" s="0"/>
      <c r="NU47" s="0"/>
      <c r="NV47" s="0"/>
      <c r="NW47" s="0"/>
      <c r="NX47" s="0"/>
      <c r="NY47" s="0"/>
      <c r="NZ47" s="0"/>
      <c r="OA47" s="0"/>
      <c r="OB47" s="0"/>
      <c r="OC47" s="0"/>
      <c r="OD47" s="0"/>
      <c r="OE47" s="0"/>
      <c r="OF47" s="0"/>
      <c r="OG47" s="0"/>
      <c r="OH47" s="0"/>
      <c r="OI47" s="0"/>
      <c r="OJ47" s="0"/>
      <c r="OK47" s="0"/>
      <c r="OL47" s="0"/>
      <c r="OM47" s="0"/>
      <c r="ON47" s="0"/>
      <c r="OO47" s="0"/>
      <c r="OP47" s="0"/>
      <c r="OQ47" s="0"/>
      <c r="OR47" s="0"/>
      <c r="OS47" s="0"/>
      <c r="OT47" s="0"/>
      <c r="OU47" s="0"/>
      <c r="OV47" s="0"/>
      <c r="OW47" s="0"/>
      <c r="OX47" s="0"/>
      <c r="OY47" s="0"/>
      <c r="OZ47" s="0"/>
      <c r="PA47" s="0"/>
      <c r="PB47" s="0"/>
      <c r="PC47" s="0"/>
      <c r="PD47" s="0"/>
      <c r="PE47" s="0"/>
      <c r="PF47" s="0"/>
      <c r="PG47" s="0"/>
      <c r="PH47" s="0"/>
      <c r="PI47" s="0"/>
      <c r="PJ47" s="0"/>
      <c r="PK47" s="0"/>
      <c r="PL47" s="0"/>
      <c r="PM47" s="0"/>
      <c r="PN47" s="0"/>
      <c r="PO47" s="0"/>
      <c r="PP47" s="0"/>
      <c r="PQ47" s="0"/>
      <c r="PR47" s="0"/>
      <c r="PS47" s="0"/>
      <c r="PT47" s="0"/>
      <c r="PU47" s="0"/>
      <c r="PV47" s="0"/>
      <c r="PW47" s="0"/>
      <c r="PX47" s="0"/>
      <c r="PY47" s="0"/>
      <c r="PZ47" s="0"/>
      <c r="QA47" s="0"/>
      <c r="QB47" s="0"/>
      <c r="QC47" s="0"/>
      <c r="QD47" s="0"/>
      <c r="QE47" s="0"/>
      <c r="QF47" s="0"/>
      <c r="QG47" s="0"/>
      <c r="QH47" s="0"/>
      <c r="QI47" s="0"/>
      <c r="QJ47" s="0"/>
      <c r="QK47" s="0"/>
      <c r="QL47" s="0"/>
      <c r="QM47" s="0"/>
      <c r="QN47" s="0"/>
      <c r="QO47" s="0"/>
      <c r="QP47" s="0"/>
      <c r="QQ47" s="0"/>
      <c r="QR47" s="0"/>
      <c r="QS47" s="0"/>
      <c r="QT47" s="0"/>
      <c r="QU47" s="0"/>
      <c r="QV47" s="0"/>
      <c r="QW47" s="0"/>
      <c r="QX47" s="0"/>
      <c r="QY47" s="0"/>
      <c r="QZ47" s="0"/>
      <c r="RA47" s="0"/>
      <c r="RB47" s="0"/>
      <c r="RC47" s="0"/>
      <c r="RD47" s="0"/>
      <c r="RE47" s="0"/>
      <c r="RF47" s="0"/>
      <c r="RG47" s="0"/>
      <c r="RH47" s="0"/>
      <c r="RI47" s="0"/>
      <c r="RJ47" s="0"/>
      <c r="RK47" s="0"/>
      <c r="RL47" s="0"/>
      <c r="RM47" s="0"/>
      <c r="RN47" s="0"/>
      <c r="RO47" s="0"/>
      <c r="RP47" s="0"/>
      <c r="RQ47" s="0"/>
      <c r="RR47" s="0"/>
      <c r="RS47" s="0"/>
      <c r="RT47" s="0"/>
      <c r="RU47" s="0"/>
      <c r="RV47" s="0"/>
      <c r="RW47" s="0"/>
      <c r="RX47" s="0"/>
      <c r="RY47" s="0"/>
      <c r="RZ47" s="0"/>
      <c r="SA47" s="0"/>
      <c r="SB47" s="0"/>
      <c r="SC47" s="0"/>
      <c r="SD47" s="0"/>
      <c r="SE47" s="0"/>
      <c r="SF47" s="0"/>
      <c r="SG47" s="0"/>
      <c r="SH47" s="0"/>
      <c r="SI47" s="0"/>
      <c r="SJ47" s="0"/>
      <c r="SK47" s="0"/>
      <c r="SL47" s="0"/>
      <c r="SM47" s="0"/>
      <c r="SN47" s="0"/>
      <c r="SO47" s="0"/>
      <c r="SP47" s="0"/>
      <c r="SQ47" s="0"/>
      <c r="SR47" s="0"/>
      <c r="SS47" s="0"/>
      <c r="ST47" s="0"/>
      <c r="SU47" s="0"/>
      <c r="SV47" s="0"/>
      <c r="SW47" s="0"/>
      <c r="SX47" s="0"/>
      <c r="SY47" s="0"/>
      <c r="SZ47" s="0"/>
      <c r="TA47" s="0"/>
      <c r="TB47" s="0"/>
      <c r="TC47" s="0"/>
      <c r="TD47" s="0"/>
      <c r="TE47" s="0"/>
      <c r="TF47" s="0"/>
      <c r="TG47" s="0"/>
      <c r="TH47" s="0"/>
      <c r="TI47" s="0"/>
      <c r="TJ47" s="0"/>
      <c r="TK47" s="0"/>
      <c r="TL47" s="0"/>
      <c r="TM47" s="0"/>
      <c r="TN47" s="0"/>
      <c r="TO47" s="0"/>
      <c r="TP47" s="0"/>
      <c r="TQ47" s="0"/>
      <c r="TR47" s="0"/>
      <c r="TS47" s="0"/>
      <c r="TT47" s="0"/>
      <c r="TU47" s="0"/>
      <c r="TV47" s="0"/>
      <c r="TW47" s="0"/>
      <c r="TX47" s="0"/>
      <c r="TY47" s="0"/>
      <c r="TZ47" s="0"/>
      <c r="UA47" s="0"/>
      <c r="UB47" s="0"/>
      <c r="UC47" s="0"/>
      <c r="UD47" s="0"/>
      <c r="UE47" s="0"/>
      <c r="UF47" s="0"/>
      <c r="UG47" s="0"/>
      <c r="UH47" s="0"/>
      <c r="UI47" s="0"/>
      <c r="UJ47" s="0"/>
      <c r="UK47" s="0"/>
      <c r="UL47" s="0"/>
      <c r="UM47" s="0"/>
      <c r="UN47" s="0"/>
      <c r="UO47" s="0"/>
      <c r="UP47" s="0"/>
      <c r="UQ47" s="0"/>
      <c r="UR47" s="0"/>
      <c r="US47" s="0"/>
      <c r="UT47" s="0"/>
      <c r="UU47" s="0"/>
      <c r="UV47" s="0"/>
      <c r="UW47" s="0"/>
      <c r="UX47" s="0"/>
      <c r="UY47" s="0"/>
      <c r="UZ47" s="0"/>
      <c r="VA47" s="0"/>
      <c r="VB47" s="0"/>
      <c r="VC47" s="0"/>
      <c r="VD47" s="0"/>
      <c r="VE47" s="0"/>
      <c r="VF47" s="0"/>
      <c r="VG47" s="0"/>
      <c r="VH47" s="0"/>
      <c r="VI47" s="0"/>
      <c r="VJ47" s="0"/>
      <c r="VK47" s="0"/>
      <c r="VL47" s="0"/>
      <c r="VM47" s="0"/>
      <c r="VN47" s="0"/>
      <c r="VO47" s="0"/>
      <c r="VP47" s="0"/>
      <c r="VQ47" s="0"/>
      <c r="VR47" s="0"/>
      <c r="VS47" s="0"/>
      <c r="VT47" s="0"/>
      <c r="VU47" s="0"/>
      <c r="VV47" s="0"/>
      <c r="VW47" s="0"/>
      <c r="VX47" s="0"/>
      <c r="VY47" s="0"/>
      <c r="VZ47" s="0"/>
      <c r="WA47" s="0"/>
      <c r="WB47" s="0"/>
      <c r="WC47" s="0"/>
      <c r="WD47" s="0"/>
      <c r="WE47" s="0"/>
      <c r="WF47" s="0"/>
      <c r="WG47" s="0"/>
      <c r="WH47" s="0"/>
      <c r="WI47" s="0"/>
      <c r="WJ47" s="0"/>
      <c r="WK47" s="0"/>
      <c r="WL47" s="0"/>
      <c r="WM47" s="0"/>
      <c r="WN47" s="0"/>
      <c r="WO47" s="0"/>
      <c r="WP47" s="0"/>
      <c r="WQ47" s="0"/>
      <c r="WR47" s="0"/>
      <c r="WS47" s="0"/>
      <c r="WT47" s="0"/>
      <c r="WU47" s="0"/>
      <c r="WV47" s="0"/>
      <c r="WW47" s="0"/>
      <c r="WX47" s="0"/>
      <c r="WY47" s="0"/>
      <c r="WZ47" s="0"/>
      <c r="XA47" s="0"/>
      <c r="XB47" s="0"/>
      <c r="XC47" s="0"/>
      <c r="XD47" s="0"/>
      <c r="XE47" s="0"/>
      <c r="XF47" s="0"/>
      <c r="XG47" s="0"/>
      <c r="XH47" s="0"/>
      <c r="XI47" s="0"/>
      <c r="XJ47" s="0"/>
      <c r="XK47" s="0"/>
      <c r="XL47" s="0"/>
      <c r="XM47" s="0"/>
      <c r="XN47" s="0"/>
      <c r="XO47" s="0"/>
      <c r="XP47" s="0"/>
      <c r="XQ47" s="0"/>
      <c r="XR47" s="0"/>
      <c r="XS47" s="0"/>
      <c r="XT47" s="0"/>
      <c r="XU47" s="0"/>
      <c r="XV47" s="0"/>
      <c r="XW47" s="0"/>
      <c r="XX47" s="0"/>
      <c r="XY47" s="0"/>
      <c r="XZ47" s="0"/>
      <c r="YA47" s="0"/>
      <c r="YB47" s="0"/>
      <c r="YC47" s="0"/>
      <c r="YD47" s="0"/>
      <c r="YE47" s="0"/>
      <c r="YF47" s="0"/>
      <c r="YG47" s="0"/>
      <c r="YH47" s="0"/>
      <c r="YI47" s="0"/>
      <c r="YJ47" s="0"/>
      <c r="YK47" s="0"/>
      <c r="YL47" s="0"/>
      <c r="YM47" s="0"/>
      <c r="YN47" s="0"/>
      <c r="YO47" s="0"/>
      <c r="YP47" s="0"/>
      <c r="YQ47" s="0"/>
      <c r="YR47" s="0"/>
      <c r="YS47" s="0"/>
      <c r="YT47" s="0"/>
      <c r="YU47" s="0"/>
      <c r="YV47" s="0"/>
      <c r="YW47" s="0"/>
      <c r="YX47" s="0"/>
      <c r="YY47" s="0"/>
      <c r="YZ47" s="0"/>
      <c r="ZA47" s="0"/>
      <c r="ZB47" s="0"/>
      <c r="ZC47" s="0"/>
      <c r="ZD47" s="0"/>
      <c r="ZE47" s="0"/>
      <c r="ZF47" s="0"/>
      <c r="ZG47" s="0"/>
      <c r="ZH47" s="0"/>
      <c r="ZI47" s="0"/>
      <c r="ZJ47" s="0"/>
      <c r="ZK47" s="0"/>
      <c r="ZL47" s="0"/>
      <c r="ZM47" s="0"/>
      <c r="ZN47" s="0"/>
      <c r="ZO47" s="0"/>
      <c r="ZP47" s="0"/>
      <c r="ZQ47" s="0"/>
      <c r="ZR47" s="0"/>
      <c r="ZS47" s="0"/>
      <c r="ZT47" s="0"/>
      <c r="ZU47" s="0"/>
      <c r="ZV47" s="0"/>
      <c r="ZW47" s="0"/>
      <c r="ZX47" s="0"/>
      <c r="ZY47" s="0"/>
      <c r="ZZ47" s="0"/>
      <c r="AAA47" s="0"/>
      <c r="AAB47" s="0"/>
      <c r="AAC47" s="0"/>
      <c r="AAD47" s="0"/>
      <c r="AAE47" s="0"/>
      <c r="AAF47" s="0"/>
      <c r="AAG47" s="0"/>
      <c r="AAH47" s="0"/>
      <c r="AAI47" s="0"/>
      <c r="AAJ47" s="0"/>
      <c r="AAK47" s="0"/>
      <c r="AAL47" s="0"/>
      <c r="AAM47" s="0"/>
      <c r="AAN47" s="0"/>
      <c r="AAO47" s="0"/>
      <c r="AAP47" s="0"/>
      <c r="AAQ47" s="0"/>
      <c r="AAR47" s="0"/>
      <c r="AAS47" s="0"/>
      <c r="AAT47" s="0"/>
      <c r="AAU47" s="0"/>
      <c r="AAV47" s="0"/>
      <c r="AAW47" s="0"/>
      <c r="AAX47" s="0"/>
      <c r="AAY47" s="0"/>
      <c r="AAZ47" s="0"/>
      <c r="ABA47" s="0"/>
      <c r="ABB47" s="0"/>
      <c r="ABC47" s="0"/>
      <c r="ABD47" s="0"/>
      <c r="ABE47" s="0"/>
      <c r="ABF47" s="0"/>
      <c r="ABG47" s="0"/>
      <c r="ABH47" s="0"/>
      <c r="ABI47" s="0"/>
      <c r="ABJ47" s="0"/>
      <c r="ABK47" s="0"/>
      <c r="ABL47" s="0"/>
      <c r="ABM47" s="0"/>
      <c r="ABN47" s="0"/>
      <c r="ABO47" s="0"/>
      <c r="ABP47" s="0"/>
      <c r="ABQ47" s="0"/>
      <c r="ABR47" s="0"/>
      <c r="ABS47" s="0"/>
      <c r="ABT47" s="0"/>
      <c r="ABU47" s="0"/>
      <c r="ABV47" s="0"/>
      <c r="ABW47" s="0"/>
      <c r="ABX47" s="0"/>
      <c r="ABY47" s="0"/>
      <c r="ABZ47" s="0"/>
      <c r="ACA47" s="0"/>
      <c r="ACB47" s="0"/>
      <c r="ACC47" s="0"/>
      <c r="ACD47" s="0"/>
      <c r="ACE47" s="0"/>
      <c r="ACF47" s="0"/>
      <c r="ACG47" s="0"/>
      <c r="ACH47" s="0"/>
      <c r="ACI47" s="0"/>
      <c r="ACJ47" s="0"/>
      <c r="ACK47" s="0"/>
      <c r="ACL47" s="0"/>
      <c r="ACM47" s="0"/>
      <c r="ACN47" s="0"/>
      <c r="ACO47" s="0"/>
      <c r="ACP47" s="0"/>
      <c r="ACQ47" s="0"/>
      <c r="ACR47" s="0"/>
      <c r="ACS47" s="0"/>
      <c r="ACT47" s="0"/>
      <c r="ACU47" s="0"/>
      <c r="ACV47" s="0"/>
      <c r="ACW47" s="0"/>
      <c r="ACX47" s="0"/>
      <c r="ACY47" s="0"/>
      <c r="ACZ47" s="0"/>
      <c r="ADA47" s="0"/>
      <c r="ADB47" s="0"/>
      <c r="ADC47" s="0"/>
      <c r="ADD47" s="0"/>
      <c r="ADE47" s="0"/>
      <c r="ADF47" s="0"/>
      <c r="ADG47" s="0"/>
      <c r="ADH47" s="0"/>
      <c r="ADI47" s="0"/>
      <c r="ADJ47" s="0"/>
      <c r="ADK47" s="0"/>
      <c r="ADL47" s="0"/>
      <c r="ADM47" s="0"/>
      <c r="ADN47" s="0"/>
      <c r="ADO47" s="0"/>
      <c r="ADP47" s="0"/>
      <c r="ADQ47" s="0"/>
      <c r="ADR47" s="0"/>
      <c r="ADS47" s="0"/>
      <c r="ADT47" s="0"/>
      <c r="ADU47" s="0"/>
      <c r="ADV47" s="0"/>
      <c r="ADW47" s="0"/>
      <c r="ADX47" s="0"/>
      <c r="ADY47" s="0"/>
      <c r="ADZ47" s="0"/>
      <c r="AEA47" s="0"/>
      <c r="AEB47" s="0"/>
      <c r="AEC47" s="0"/>
      <c r="AED47" s="0"/>
      <c r="AEE47" s="0"/>
      <c r="AEF47" s="0"/>
      <c r="AEG47" s="0"/>
      <c r="AEH47" s="0"/>
      <c r="AEI47" s="0"/>
      <c r="AEJ47" s="0"/>
      <c r="AEK47" s="0"/>
      <c r="AEL47" s="0"/>
      <c r="AEM47" s="0"/>
      <c r="AEN47" s="0"/>
      <c r="AEO47" s="0"/>
      <c r="AEP47" s="0"/>
      <c r="AEQ47" s="0"/>
      <c r="AER47" s="0"/>
      <c r="AES47" s="0"/>
      <c r="AET47" s="0"/>
      <c r="AEU47" s="0"/>
      <c r="AEV47" s="0"/>
      <c r="AEW47" s="0"/>
      <c r="AEX47" s="0"/>
      <c r="AEY47" s="0"/>
      <c r="AEZ47" s="0"/>
      <c r="AFA47" s="0"/>
      <c r="AFB47" s="0"/>
      <c r="AFC47" s="0"/>
      <c r="AFD47" s="0"/>
      <c r="AFE47" s="0"/>
      <c r="AFF47" s="0"/>
      <c r="AFG47" s="0"/>
      <c r="AFH47" s="0"/>
      <c r="AFI47" s="0"/>
      <c r="AFJ47" s="0"/>
      <c r="AFK47" s="0"/>
      <c r="AFL47" s="0"/>
      <c r="AFM47" s="0"/>
      <c r="AFN47" s="0"/>
      <c r="AFO47" s="0"/>
      <c r="AFP47" s="0"/>
      <c r="AFQ47" s="0"/>
      <c r="AFR47" s="0"/>
      <c r="AFS47" s="0"/>
      <c r="AFT47" s="0"/>
      <c r="AFU47" s="0"/>
      <c r="AFV47" s="0"/>
      <c r="AFW47" s="0"/>
      <c r="AFX47" s="0"/>
      <c r="AFY47" s="0"/>
      <c r="AFZ47" s="0"/>
      <c r="AGA47" s="0"/>
      <c r="AGB47" s="0"/>
      <c r="AGC47" s="0"/>
      <c r="AGD47" s="0"/>
      <c r="AGE47" s="0"/>
      <c r="AGF47" s="0"/>
      <c r="AGG47" s="0"/>
      <c r="AGH47" s="0"/>
      <c r="AGI47" s="0"/>
      <c r="AGJ47" s="0"/>
      <c r="AGK47" s="0"/>
      <c r="AGL47" s="0"/>
      <c r="AGM47" s="0"/>
      <c r="AGN47" s="0"/>
      <c r="AGO47" s="0"/>
      <c r="AGP47" s="0"/>
      <c r="AGQ47" s="0"/>
      <c r="AGR47" s="0"/>
      <c r="AGS47" s="0"/>
      <c r="AGT47" s="0"/>
      <c r="AGU47" s="0"/>
      <c r="AGV47" s="0"/>
      <c r="AGW47" s="0"/>
      <c r="AGX47" s="0"/>
      <c r="AGY47" s="0"/>
      <c r="AGZ47" s="0"/>
      <c r="AHA47" s="0"/>
      <c r="AHB47" s="0"/>
      <c r="AHC47" s="0"/>
      <c r="AHD47" s="0"/>
      <c r="AHE47" s="0"/>
      <c r="AHF47" s="0"/>
      <c r="AHG47" s="0"/>
      <c r="AHH47" s="0"/>
      <c r="AHI47" s="0"/>
      <c r="AHJ47" s="0"/>
      <c r="AHK47" s="0"/>
      <c r="AHL47" s="0"/>
      <c r="AHM47" s="0"/>
      <c r="AHN47" s="0"/>
      <c r="AHO47" s="0"/>
      <c r="AHP47" s="0"/>
      <c r="AHQ47" s="0"/>
      <c r="AHR47" s="0"/>
      <c r="AHS47" s="0"/>
      <c r="AHT47" s="0"/>
      <c r="AHU47" s="0"/>
      <c r="AHV47" s="0"/>
      <c r="AHW47" s="0"/>
      <c r="AHX47" s="0"/>
      <c r="AHY47" s="0"/>
      <c r="AHZ47" s="0"/>
      <c r="AIA47" s="0"/>
      <c r="AIB47" s="0"/>
      <c r="AIC47" s="0"/>
      <c r="AID47" s="0"/>
      <c r="AIE47" s="0"/>
      <c r="AIF47" s="0"/>
      <c r="AIG47" s="0"/>
      <c r="AIH47" s="0"/>
      <c r="AII47" s="0"/>
      <c r="AIJ47" s="0"/>
      <c r="AIK47" s="0"/>
      <c r="AIL47" s="0"/>
      <c r="AIM47" s="0"/>
      <c r="AIN47" s="0"/>
      <c r="AIO47" s="0"/>
      <c r="AIP47" s="0"/>
      <c r="AIQ47" s="0"/>
      <c r="AIR47" s="0"/>
      <c r="AIS47" s="0"/>
      <c r="AIT47" s="0"/>
      <c r="AIU47" s="0"/>
      <c r="AIV47" s="0"/>
      <c r="AIW47" s="0"/>
      <c r="AIX47" s="0"/>
      <c r="AIY47" s="0"/>
      <c r="AIZ47" s="0"/>
      <c r="AJA47" s="0"/>
      <c r="AJB47" s="0"/>
      <c r="AJC47" s="0"/>
      <c r="AJD47" s="0"/>
      <c r="AJE47" s="0"/>
      <c r="AJF47" s="0"/>
      <c r="AJG47" s="0"/>
      <c r="AJH47" s="0"/>
      <c r="AJI47" s="0"/>
      <c r="AJJ47" s="0"/>
      <c r="AJK47" s="0"/>
      <c r="AJL47" s="0"/>
      <c r="AJM47" s="0"/>
      <c r="AJN47" s="0"/>
      <c r="AJO47" s="0"/>
      <c r="AJP47" s="0"/>
      <c r="AJQ47" s="0"/>
      <c r="AJR47" s="0"/>
      <c r="AJS47" s="0"/>
      <c r="AJT47" s="0"/>
      <c r="AJU47" s="0"/>
      <c r="AJV47" s="0"/>
      <c r="AJW47" s="0"/>
      <c r="AJX47" s="0"/>
      <c r="AJY47" s="0"/>
      <c r="AJZ47" s="0"/>
      <c r="AKA47" s="0"/>
      <c r="AKB47" s="0"/>
      <c r="AKC47" s="0"/>
      <c r="AKD47" s="0"/>
      <c r="AKE47" s="0"/>
      <c r="AKF47" s="0"/>
      <c r="AKG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customFormat="false" ht="16.5" hidden="true" customHeight="true" outlineLevel="0" collapsed="false">
      <c r="A48" s="256"/>
      <c r="B48" s="257"/>
      <c r="C48" s="0"/>
      <c r="D48" s="0"/>
      <c r="E48" s="255" t="str">
        <f aca="false">E7</f>
        <v>Římov-muzeum poutnictví</v>
      </c>
      <c r="F48" s="255"/>
      <c r="G48" s="255"/>
      <c r="H48" s="255"/>
      <c r="I48" s="0"/>
      <c r="J48" s="0"/>
      <c r="K48" s="0"/>
      <c r="L48" s="257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customFormat="false" ht="12" hidden="true" customHeight="true" outlineLevel="0" collapsed="false">
      <c r="A49" s="256"/>
      <c r="B49" s="257"/>
      <c r="C49" s="254" t="s">
        <v>87</v>
      </c>
      <c r="D49" s="0"/>
      <c r="E49" s="0"/>
      <c r="F49" s="0"/>
      <c r="G49" s="0"/>
      <c r="H49" s="0"/>
      <c r="I49" s="0"/>
      <c r="J49" s="0"/>
      <c r="K49" s="0"/>
      <c r="L49" s="257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  <c r="IX49" s="0"/>
      <c r="IY49" s="0"/>
      <c r="IZ49" s="0"/>
      <c r="JA49" s="0"/>
      <c r="JB49" s="0"/>
      <c r="JC49" s="0"/>
      <c r="JD49" s="0"/>
      <c r="JE49" s="0"/>
      <c r="JF49" s="0"/>
      <c r="JG49" s="0"/>
      <c r="JH49" s="0"/>
      <c r="JI49" s="0"/>
      <c r="JJ49" s="0"/>
      <c r="JK49" s="0"/>
      <c r="JL49" s="0"/>
      <c r="JM49" s="0"/>
      <c r="JN49" s="0"/>
      <c r="JO49" s="0"/>
      <c r="JP49" s="0"/>
      <c r="JQ49" s="0"/>
      <c r="JR49" s="0"/>
      <c r="JS49" s="0"/>
      <c r="JT49" s="0"/>
      <c r="JU49" s="0"/>
      <c r="JV49" s="0"/>
      <c r="JW49" s="0"/>
      <c r="JX49" s="0"/>
      <c r="JY49" s="0"/>
      <c r="JZ49" s="0"/>
      <c r="KA49" s="0"/>
      <c r="KB49" s="0"/>
      <c r="KC49" s="0"/>
      <c r="KD49" s="0"/>
      <c r="KE49" s="0"/>
      <c r="KF49" s="0"/>
      <c r="KG49" s="0"/>
      <c r="KH49" s="0"/>
      <c r="KI49" s="0"/>
      <c r="KJ49" s="0"/>
      <c r="KK49" s="0"/>
      <c r="KL49" s="0"/>
      <c r="KM49" s="0"/>
      <c r="KN49" s="0"/>
      <c r="KO49" s="0"/>
      <c r="KP49" s="0"/>
      <c r="KQ49" s="0"/>
      <c r="KR49" s="0"/>
      <c r="KS49" s="0"/>
      <c r="KT49" s="0"/>
      <c r="KU49" s="0"/>
      <c r="KV49" s="0"/>
      <c r="KW49" s="0"/>
      <c r="KX49" s="0"/>
      <c r="KY49" s="0"/>
      <c r="KZ49" s="0"/>
      <c r="LA49" s="0"/>
      <c r="LB49" s="0"/>
      <c r="LC49" s="0"/>
      <c r="LD49" s="0"/>
      <c r="LE49" s="0"/>
      <c r="LF49" s="0"/>
      <c r="LG49" s="0"/>
      <c r="LH49" s="0"/>
      <c r="LI49" s="0"/>
      <c r="LJ49" s="0"/>
      <c r="LK49" s="0"/>
      <c r="LL49" s="0"/>
      <c r="LM49" s="0"/>
      <c r="LN49" s="0"/>
      <c r="LO49" s="0"/>
      <c r="LP49" s="0"/>
      <c r="LQ49" s="0"/>
      <c r="LR49" s="0"/>
      <c r="LS49" s="0"/>
      <c r="LT49" s="0"/>
      <c r="LU49" s="0"/>
      <c r="LV49" s="0"/>
      <c r="LW49" s="0"/>
      <c r="LX49" s="0"/>
      <c r="LY49" s="0"/>
      <c r="LZ49" s="0"/>
      <c r="MA49" s="0"/>
      <c r="MB49" s="0"/>
      <c r="MC49" s="0"/>
      <c r="MD49" s="0"/>
      <c r="ME49" s="0"/>
      <c r="MF49" s="0"/>
      <c r="MG49" s="0"/>
      <c r="MH49" s="0"/>
      <c r="MI49" s="0"/>
      <c r="MJ49" s="0"/>
      <c r="MK49" s="0"/>
      <c r="ML49" s="0"/>
      <c r="MM49" s="0"/>
      <c r="MN49" s="0"/>
      <c r="MO49" s="0"/>
      <c r="MP49" s="0"/>
      <c r="MQ49" s="0"/>
      <c r="MR49" s="0"/>
      <c r="MS49" s="0"/>
      <c r="MT49" s="0"/>
      <c r="MU49" s="0"/>
      <c r="MV49" s="0"/>
      <c r="MW49" s="0"/>
      <c r="MX49" s="0"/>
      <c r="MY49" s="0"/>
      <c r="MZ49" s="0"/>
      <c r="NA49" s="0"/>
      <c r="NB49" s="0"/>
      <c r="NC49" s="0"/>
      <c r="ND49" s="0"/>
      <c r="NE49" s="0"/>
      <c r="NF49" s="0"/>
      <c r="NG49" s="0"/>
      <c r="NH49" s="0"/>
      <c r="NI49" s="0"/>
      <c r="NJ49" s="0"/>
      <c r="NK49" s="0"/>
      <c r="NL49" s="0"/>
      <c r="NM49" s="0"/>
      <c r="NN49" s="0"/>
      <c r="NO49" s="0"/>
      <c r="NP49" s="0"/>
      <c r="NQ49" s="0"/>
      <c r="NR49" s="0"/>
      <c r="NS49" s="0"/>
      <c r="NT49" s="0"/>
      <c r="NU49" s="0"/>
      <c r="NV49" s="0"/>
      <c r="NW49" s="0"/>
      <c r="NX49" s="0"/>
      <c r="NY49" s="0"/>
      <c r="NZ49" s="0"/>
      <c r="OA49" s="0"/>
      <c r="OB49" s="0"/>
      <c r="OC49" s="0"/>
      <c r="OD49" s="0"/>
      <c r="OE49" s="0"/>
      <c r="OF49" s="0"/>
      <c r="OG49" s="0"/>
      <c r="OH49" s="0"/>
      <c r="OI49" s="0"/>
      <c r="OJ49" s="0"/>
      <c r="OK49" s="0"/>
      <c r="OL49" s="0"/>
      <c r="OM49" s="0"/>
      <c r="ON49" s="0"/>
      <c r="OO49" s="0"/>
      <c r="OP49" s="0"/>
      <c r="OQ49" s="0"/>
      <c r="OR49" s="0"/>
      <c r="OS49" s="0"/>
      <c r="OT49" s="0"/>
      <c r="OU49" s="0"/>
      <c r="OV49" s="0"/>
      <c r="OW49" s="0"/>
      <c r="OX49" s="0"/>
      <c r="OY49" s="0"/>
      <c r="OZ49" s="0"/>
      <c r="PA49" s="0"/>
      <c r="PB49" s="0"/>
      <c r="PC49" s="0"/>
      <c r="PD49" s="0"/>
      <c r="PE49" s="0"/>
      <c r="PF49" s="0"/>
      <c r="PG49" s="0"/>
      <c r="PH49" s="0"/>
      <c r="PI49" s="0"/>
      <c r="PJ49" s="0"/>
      <c r="PK49" s="0"/>
      <c r="PL49" s="0"/>
      <c r="PM49" s="0"/>
      <c r="PN49" s="0"/>
      <c r="PO49" s="0"/>
      <c r="PP49" s="0"/>
      <c r="PQ49" s="0"/>
      <c r="PR49" s="0"/>
      <c r="PS49" s="0"/>
      <c r="PT49" s="0"/>
      <c r="PU49" s="0"/>
      <c r="PV49" s="0"/>
      <c r="PW49" s="0"/>
      <c r="PX49" s="0"/>
      <c r="PY49" s="0"/>
      <c r="PZ49" s="0"/>
      <c r="QA49" s="0"/>
      <c r="QB49" s="0"/>
      <c r="QC49" s="0"/>
      <c r="QD49" s="0"/>
      <c r="QE49" s="0"/>
      <c r="QF49" s="0"/>
      <c r="QG49" s="0"/>
      <c r="QH49" s="0"/>
      <c r="QI49" s="0"/>
      <c r="QJ49" s="0"/>
      <c r="QK49" s="0"/>
      <c r="QL49" s="0"/>
      <c r="QM49" s="0"/>
      <c r="QN49" s="0"/>
      <c r="QO49" s="0"/>
      <c r="QP49" s="0"/>
      <c r="QQ49" s="0"/>
      <c r="QR49" s="0"/>
      <c r="QS49" s="0"/>
      <c r="QT49" s="0"/>
      <c r="QU49" s="0"/>
      <c r="QV49" s="0"/>
      <c r="QW49" s="0"/>
      <c r="QX49" s="0"/>
      <c r="QY49" s="0"/>
      <c r="QZ49" s="0"/>
      <c r="RA49" s="0"/>
      <c r="RB49" s="0"/>
      <c r="RC49" s="0"/>
      <c r="RD49" s="0"/>
      <c r="RE49" s="0"/>
      <c r="RF49" s="0"/>
      <c r="RG49" s="0"/>
      <c r="RH49" s="0"/>
      <c r="RI49" s="0"/>
      <c r="RJ49" s="0"/>
      <c r="RK49" s="0"/>
      <c r="RL49" s="0"/>
      <c r="RM49" s="0"/>
      <c r="RN49" s="0"/>
      <c r="RO49" s="0"/>
      <c r="RP49" s="0"/>
      <c r="RQ49" s="0"/>
      <c r="RR49" s="0"/>
      <c r="RS49" s="0"/>
      <c r="RT49" s="0"/>
      <c r="RU49" s="0"/>
      <c r="RV49" s="0"/>
      <c r="RW49" s="0"/>
      <c r="RX49" s="0"/>
      <c r="RY49" s="0"/>
      <c r="RZ49" s="0"/>
      <c r="SA49" s="0"/>
      <c r="SB49" s="0"/>
      <c r="SC49" s="0"/>
      <c r="SD49" s="0"/>
      <c r="SE49" s="0"/>
      <c r="SF49" s="0"/>
      <c r="SG49" s="0"/>
      <c r="SH49" s="0"/>
      <c r="SI49" s="0"/>
      <c r="SJ49" s="0"/>
      <c r="SK49" s="0"/>
      <c r="SL49" s="0"/>
      <c r="SM49" s="0"/>
      <c r="SN49" s="0"/>
      <c r="SO49" s="0"/>
      <c r="SP49" s="0"/>
      <c r="SQ49" s="0"/>
      <c r="SR49" s="0"/>
      <c r="SS49" s="0"/>
      <c r="ST49" s="0"/>
      <c r="SU49" s="0"/>
      <c r="SV49" s="0"/>
      <c r="SW49" s="0"/>
      <c r="SX49" s="0"/>
      <c r="SY49" s="0"/>
      <c r="SZ49" s="0"/>
      <c r="TA49" s="0"/>
      <c r="TB49" s="0"/>
      <c r="TC49" s="0"/>
      <c r="TD49" s="0"/>
      <c r="TE49" s="0"/>
      <c r="TF49" s="0"/>
      <c r="TG49" s="0"/>
      <c r="TH49" s="0"/>
      <c r="TI49" s="0"/>
      <c r="TJ49" s="0"/>
      <c r="TK49" s="0"/>
      <c r="TL49" s="0"/>
      <c r="TM49" s="0"/>
      <c r="TN49" s="0"/>
      <c r="TO49" s="0"/>
      <c r="TP49" s="0"/>
      <c r="TQ49" s="0"/>
      <c r="TR49" s="0"/>
      <c r="TS49" s="0"/>
      <c r="TT49" s="0"/>
      <c r="TU49" s="0"/>
      <c r="TV49" s="0"/>
      <c r="TW49" s="0"/>
      <c r="TX49" s="0"/>
      <c r="TY49" s="0"/>
      <c r="TZ49" s="0"/>
      <c r="UA49" s="0"/>
      <c r="UB49" s="0"/>
      <c r="UC49" s="0"/>
      <c r="UD49" s="0"/>
      <c r="UE49" s="0"/>
      <c r="UF49" s="0"/>
      <c r="UG49" s="0"/>
      <c r="UH49" s="0"/>
      <c r="UI49" s="0"/>
      <c r="UJ49" s="0"/>
      <c r="UK49" s="0"/>
      <c r="UL49" s="0"/>
      <c r="UM49" s="0"/>
      <c r="UN49" s="0"/>
      <c r="UO49" s="0"/>
      <c r="UP49" s="0"/>
      <c r="UQ49" s="0"/>
      <c r="UR49" s="0"/>
      <c r="US49" s="0"/>
      <c r="UT49" s="0"/>
      <c r="UU49" s="0"/>
      <c r="UV49" s="0"/>
      <c r="UW49" s="0"/>
      <c r="UX49" s="0"/>
      <c r="UY49" s="0"/>
      <c r="UZ49" s="0"/>
      <c r="VA49" s="0"/>
      <c r="VB49" s="0"/>
      <c r="VC49" s="0"/>
      <c r="VD49" s="0"/>
      <c r="VE49" s="0"/>
      <c r="VF49" s="0"/>
      <c r="VG49" s="0"/>
      <c r="VH49" s="0"/>
      <c r="VI49" s="0"/>
      <c r="VJ49" s="0"/>
      <c r="VK49" s="0"/>
      <c r="VL49" s="0"/>
      <c r="VM49" s="0"/>
      <c r="VN49" s="0"/>
      <c r="VO49" s="0"/>
      <c r="VP49" s="0"/>
      <c r="VQ49" s="0"/>
      <c r="VR49" s="0"/>
      <c r="VS49" s="0"/>
      <c r="VT49" s="0"/>
      <c r="VU49" s="0"/>
      <c r="VV49" s="0"/>
      <c r="VW49" s="0"/>
      <c r="VX49" s="0"/>
      <c r="VY49" s="0"/>
      <c r="VZ49" s="0"/>
      <c r="WA49" s="0"/>
      <c r="WB49" s="0"/>
      <c r="WC49" s="0"/>
      <c r="WD49" s="0"/>
      <c r="WE49" s="0"/>
      <c r="WF49" s="0"/>
      <c r="WG49" s="0"/>
      <c r="WH49" s="0"/>
      <c r="WI49" s="0"/>
      <c r="WJ49" s="0"/>
      <c r="WK49" s="0"/>
      <c r="WL49" s="0"/>
      <c r="WM49" s="0"/>
      <c r="WN49" s="0"/>
      <c r="WO49" s="0"/>
      <c r="WP49" s="0"/>
      <c r="WQ49" s="0"/>
      <c r="WR49" s="0"/>
      <c r="WS49" s="0"/>
      <c r="WT49" s="0"/>
      <c r="WU49" s="0"/>
      <c r="WV49" s="0"/>
      <c r="WW49" s="0"/>
      <c r="WX49" s="0"/>
      <c r="WY49" s="0"/>
      <c r="WZ49" s="0"/>
      <c r="XA49" s="0"/>
      <c r="XB49" s="0"/>
      <c r="XC49" s="0"/>
      <c r="XD49" s="0"/>
      <c r="XE49" s="0"/>
      <c r="XF49" s="0"/>
      <c r="XG49" s="0"/>
      <c r="XH49" s="0"/>
      <c r="XI49" s="0"/>
      <c r="XJ49" s="0"/>
      <c r="XK49" s="0"/>
      <c r="XL49" s="0"/>
      <c r="XM49" s="0"/>
      <c r="XN49" s="0"/>
      <c r="XO49" s="0"/>
      <c r="XP49" s="0"/>
      <c r="XQ49" s="0"/>
      <c r="XR49" s="0"/>
      <c r="XS49" s="0"/>
      <c r="XT49" s="0"/>
      <c r="XU49" s="0"/>
      <c r="XV49" s="0"/>
      <c r="XW49" s="0"/>
      <c r="XX49" s="0"/>
      <c r="XY49" s="0"/>
      <c r="XZ49" s="0"/>
      <c r="YA49" s="0"/>
      <c r="YB49" s="0"/>
      <c r="YC49" s="0"/>
      <c r="YD49" s="0"/>
      <c r="YE49" s="0"/>
      <c r="YF49" s="0"/>
      <c r="YG49" s="0"/>
      <c r="YH49" s="0"/>
      <c r="YI49" s="0"/>
      <c r="YJ49" s="0"/>
      <c r="YK49" s="0"/>
      <c r="YL49" s="0"/>
      <c r="YM49" s="0"/>
      <c r="YN49" s="0"/>
      <c r="YO49" s="0"/>
      <c r="YP49" s="0"/>
      <c r="YQ49" s="0"/>
      <c r="YR49" s="0"/>
      <c r="YS49" s="0"/>
      <c r="YT49" s="0"/>
      <c r="YU49" s="0"/>
      <c r="YV49" s="0"/>
      <c r="YW49" s="0"/>
      <c r="YX49" s="0"/>
      <c r="YY49" s="0"/>
      <c r="YZ49" s="0"/>
      <c r="ZA49" s="0"/>
      <c r="ZB49" s="0"/>
      <c r="ZC49" s="0"/>
      <c r="ZD49" s="0"/>
      <c r="ZE49" s="0"/>
      <c r="ZF49" s="0"/>
      <c r="ZG49" s="0"/>
      <c r="ZH49" s="0"/>
      <c r="ZI49" s="0"/>
      <c r="ZJ49" s="0"/>
      <c r="ZK49" s="0"/>
      <c r="ZL49" s="0"/>
      <c r="ZM49" s="0"/>
      <c r="ZN49" s="0"/>
      <c r="ZO49" s="0"/>
      <c r="ZP49" s="0"/>
      <c r="ZQ49" s="0"/>
      <c r="ZR49" s="0"/>
      <c r="ZS49" s="0"/>
      <c r="ZT49" s="0"/>
      <c r="ZU49" s="0"/>
      <c r="ZV49" s="0"/>
      <c r="ZW49" s="0"/>
      <c r="ZX49" s="0"/>
      <c r="ZY49" s="0"/>
      <c r="ZZ49" s="0"/>
      <c r="AAA49" s="0"/>
      <c r="AAB49" s="0"/>
      <c r="AAC49" s="0"/>
      <c r="AAD49" s="0"/>
      <c r="AAE49" s="0"/>
      <c r="AAF49" s="0"/>
      <c r="AAG49" s="0"/>
      <c r="AAH49" s="0"/>
      <c r="AAI49" s="0"/>
      <c r="AAJ49" s="0"/>
      <c r="AAK49" s="0"/>
      <c r="AAL49" s="0"/>
      <c r="AAM49" s="0"/>
      <c r="AAN49" s="0"/>
      <c r="AAO49" s="0"/>
      <c r="AAP49" s="0"/>
      <c r="AAQ49" s="0"/>
      <c r="AAR49" s="0"/>
      <c r="AAS49" s="0"/>
      <c r="AAT49" s="0"/>
      <c r="AAU49" s="0"/>
      <c r="AAV49" s="0"/>
      <c r="AAW49" s="0"/>
      <c r="AAX49" s="0"/>
      <c r="AAY49" s="0"/>
      <c r="AAZ49" s="0"/>
      <c r="ABA49" s="0"/>
      <c r="ABB49" s="0"/>
      <c r="ABC49" s="0"/>
      <c r="ABD49" s="0"/>
      <c r="ABE49" s="0"/>
      <c r="ABF49" s="0"/>
      <c r="ABG49" s="0"/>
      <c r="ABH49" s="0"/>
      <c r="ABI49" s="0"/>
      <c r="ABJ49" s="0"/>
      <c r="ABK49" s="0"/>
      <c r="ABL49" s="0"/>
      <c r="ABM49" s="0"/>
      <c r="ABN49" s="0"/>
      <c r="ABO49" s="0"/>
      <c r="ABP49" s="0"/>
      <c r="ABQ49" s="0"/>
      <c r="ABR49" s="0"/>
      <c r="ABS49" s="0"/>
      <c r="ABT49" s="0"/>
      <c r="ABU49" s="0"/>
      <c r="ABV49" s="0"/>
      <c r="ABW49" s="0"/>
      <c r="ABX49" s="0"/>
      <c r="ABY49" s="0"/>
      <c r="ABZ49" s="0"/>
      <c r="ACA49" s="0"/>
      <c r="ACB49" s="0"/>
      <c r="ACC49" s="0"/>
      <c r="ACD49" s="0"/>
      <c r="ACE49" s="0"/>
      <c r="ACF49" s="0"/>
      <c r="ACG49" s="0"/>
      <c r="ACH49" s="0"/>
      <c r="ACI49" s="0"/>
      <c r="ACJ49" s="0"/>
      <c r="ACK49" s="0"/>
      <c r="ACL49" s="0"/>
      <c r="ACM49" s="0"/>
      <c r="ACN49" s="0"/>
      <c r="ACO49" s="0"/>
      <c r="ACP49" s="0"/>
      <c r="ACQ49" s="0"/>
      <c r="ACR49" s="0"/>
      <c r="ACS49" s="0"/>
      <c r="ACT49" s="0"/>
      <c r="ACU49" s="0"/>
      <c r="ACV49" s="0"/>
      <c r="ACW49" s="0"/>
      <c r="ACX49" s="0"/>
      <c r="ACY49" s="0"/>
      <c r="ACZ49" s="0"/>
      <c r="ADA49" s="0"/>
      <c r="ADB49" s="0"/>
      <c r="ADC49" s="0"/>
      <c r="ADD49" s="0"/>
      <c r="ADE49" s="0"/>
      <c r="ADF49" s="0"/>
      <c r="ADG49" s="0"/>
      <c r="ADH49" s="0"/>
      <c r="ADI49" s="0"/>
      <c r="ADJ49" s="0"/>
      <c r="ADK49" s="0"/>
      <c r="ADL49" s="0"/>
      <c r="ADM49" s="0"/>
      <c r="ADN49" s="0"/>
      <c r="ADO49" s="0"/>
      <c r="ADP49" s="0"/>
      <c r="ADQ49" s="0"/>
      <c r="ADR49" s="0"/>
      <c r="ADS49" s="0"/>
      <c r="ADT49" s="0"/>
      <c r="ADU49" s="0"/>
      <c r="ADV49" s="0"/>
      <c r="ADW49" s="0"/>
      <c r="ADX49" s="0"/>
      <c r="ADY49" s="0"/>
      <c r="ADZ49" s="0"/>
      <c r="AEA49" s="0"/>
      <c r="AEB49" s="0"/>
      <c r="AEC49" s="0"/>
      <c r="AED49" s="0"/>
      <c r="AEE49" s="0"/>
      <c r="AEF49" s="0"/>
      <c r="AEG49" s="0"/>
      <c r="AEH49" s="0"/>
      <c r="AEI49" s="0"/>
      <c r="AEJ49" s="0"/>
      <c r="AEK49" s="0"/>
      <c r="AEL49" s="0"/>
      <c r="AEM49" s="0"/>
      <c r="AEN49" s="0"/>
      <c r="AEO49" s="0"/>
      <c r="AEP49" s="0"/>
      <c r="AEQ49" s="0"/>
      <c r="AER49" s="0"/>
      <c r="AES49" s="0"/>
      <c r="AET49" s="0"/>
      <c r="AEU49" s="0"/>
      <c r="AEV49" s="0"/>
      <c r="AEW49" s="0"/>
      <c r="AEX49" s="0"/>
      <c r="AEY49" s="0"/>
      <c r="AEZ49" s="0"/>
      <c r="AFA49" s="0"/>
      <c r="AFB49" s="0"/>
      <c r="AFC49" s="0"/>
      <c r="AFD49" s="0"/>
      <c r="AFE49" s="0"/>
      <c r="AFF49" s="0"/>
      <c r="AFG49" s="0"/>
      <c r="AFH49" s="0"/>
      <c r="AFI49" s="0"/>
      <c r="AFJ49" s="0"/>
      <c r="AFK49" s="0"/>
      <c r="AFL49" s="0"/>
      <c r="AFM49" s="0"/>
      <c r="AFN49" s="0"/>
      <c r="AFO49" s="0"/>
      <c r="AFP49" s="0"/>
      <c r="AFQ49" s="0"/>
      <c r="AFR49" s="0"/>
      <c r="AFS49" s="0"/>
      <c r="AFT49" s="0"/>
      <c r="AFU49" s="0"/>
      <c r="AFV49" s="0"/>
      <c r="AFW49" s="0"/>
      <c r="AFX49" s="0"/>
      <c r="AFY49" s="0"/>
      <c r="AFZ49" s="0"/>
      <c r="AGA49" s="0"/>
      <c r="AGB49" s="0"/>
      <c r="AGC49" s="0"/>
      <c r="AGD49" s="0"/>
      <c r="AGE49" s="0"/>
      <c r="AGF49" s="0"/>
      <c r="AGG49" s="0"/>
      <c r="AGH49" s="0"/>
      <c r="AGI49" s="0"/>
      <c r="AGJ49" s="0"/>
      <c r="AGK49" s="0"/>
      <c r="AGL49" s="0"/>
      <c r="AGM49" s="0"/>
      <c r="AGN49" s="0"/>
      <c r="AGO49" s="0"/>
      <c r="AGP49" s="0"/>
      <c r="AGQ49" s="0"/>
      <c r="AGR49" s="0"/>
      <c r="AGS49" s="0"/>
      <c r="AGT49" s="0"/>
      <c r="AGU49" s="0"/>
      <c r="AGV49" s="0"/>
      <c r="AGW49" s="0"/>
      <c r="AGX49" s="0"/>
      <c r="AGY49" s="0"/>
      <c r="AGZ49" s="0"/>
      <c r="AHA49" s="0"/>
      <c r="AHB49" s="0"/>
      <c r="AHC49" s="0"/>
      <c r="AHD49" s="0"/>
      <c r="AHE49" s="0"/>
      <c r="AHF49" s="0"/>
      <c r="AHG49" s="0"/>
      <c r="AHH49" s="0"/>
      <c r="AHI49" s="0"/>
      <c r="AHJ49" s="0"/>
      <c r="AHK49" s="0"/>
      <c r="AHL49" s="0"/>
      <c r="AHM49" s="0"/>
      <c r="AHN49" s="0"/>
      <c r="AHO49" s="0"/>
      <c r="AHP49" s="0"/>
      <c r="AHQ49" s="0"/>
      <c r="AHR49" s="0"/>
      <c r="AHS49" s="0"/>
      <c r="AHT49" s="0"/>
      <c r="AHU49" s="0"/>
      <c r="AHV49" s="0"/>
      <c r="AHW49" s="0"/>
      <c r="AHX49" s="0"/>
      <c r="AHY49" s="0"/>
      <c r="AHZ49" s="0"/>
      <c r="AIA49" s="0"/>
      <c r="AIB49" s="0"/>
      <c r="AIC49" s="0"/>
      <c r="AID49" s="0"/>
      <c r="AIE49" s="0"/>
      <c r="AIF49" s="0"/>
      <c r="AIG49" s="0"/>
      <c r="AIH49" s="0"/>
      <c r="AII49" s="0"/>
      <c r="AIJ49" s="0"/>
      <c r="AIK49" s="0"/>
      <c r="AIL49" s="0"/>
      <c r="AIM49" s="0"/>
      <c r="AIN49" s="0"/>
      <c r="AIO49" s="0"/>
      <c r="AIP49" s="0"/>
      <c r="AIQ49" s="0"/>
      <c r="AIR49" s="0"/>
      <c r="AIS49" s="0"/>
      <c r="AIT49" s="0"/>
      <c r="AIU49" s="0"/>
      <c r="AIV49" s="0"/>
      <c r="AIW49" s="0"/>
      <c r="AIX49" s="0"/>
      <c r="AIY49" s="0"/>
      <c r="AIZ49" s="0"/>
      <c r="AJA49" s="0"/>
      <c r="AJB49" s="0"/>
      <c r="AJC49" s="0"/>
      <c r="AJD49" s="0"/>
      <c r="AJE49" s="0"/>
      <c r="AJF49" s="0"/>
      <c r="AJG49" s="0"/>
      <c r="AJH49" s="0"/>
      <c r="AJI49" s="0"/>
      <c r="AJJ49" s="0"/>
      <c r="AJK49" s="0"/>
      <c r="AJL49" s="0"/>
      <c r="AJM49" s="0"/>
      <c r="AJN49" s="0"/>
      <c r="AJO49" s="0"/>
      <c r="AJP49" s="0"/>
      <c r="AJQ49" s="0"/>
      <c r="AJR49" s="0"/>
      <c r="AJS49" s="0"/>
      <c r="AJT49" s="0"/>
      <c r="AJU49" s="0"/>
      <c r="AJV49" s="0"/>
      <c r="AJW49" s="0"/>
      <c r="AJX49" s="0"/>
      <c r="AJY49" s="0"/>
      <c r="AJZ49" s="0"/>
      <c r="AKA49" s="0"/>
      <c r="AKB49" s="0"/>
      <c r="AKC49" s="0"/>
      <c r="AKD49" s="0"/>
      <c r="AKE49" s="0"/>
      <c r="AKF49" s="0"/>
      <c r="AKG49" s="0"/>
      <c r="AKH49" s="0"/>
      <c r="AKI49" s="0"/>
      <c r="AKJ49" s="0"/>
      <c r="AKK49" s="0"/>
      <c r="AKL49" s="0"/>
      <c r="AKM49" s="0"/>
      <c r="AKN49" s="0"/>
      <c r="AKO49" s="0"/>
      <c r="AKP49" s="0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customFormat="false" ht="16.5" hidden="true" customHeight="true" outlineLevel="0" collapsed="false">
      <c r="A50" s="256"/>
      <c r="B50" s="257"/>
      <c r="C50" s="0"/>
      <c r="D50" s="0"/>
      <c r="E50" s="258" t="str">
        <f aca="false">E9</f>
        <v>Vyztužení stropu</v>
      </c>
      <c r="F50" s="258"/>
      <c r="G50" s="258"/>
      <c r="H50" s="258"/>
      <c r="I50" s="0"/>
      <c r="J50" s="0"/>
      <c r="K50" s="0"/>
      <c r="L50" s="257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customFormat="false" ht="6.95" hidden="true" customHeight="true" outlineLevel="0" collapsed="false">
      <c r="A51" s="256"/>
      <c r="B51" s="257"/>
      <c r="C51" s="0"/>
      <c r="D51" s="0"/>
      <c r="E51" s="0"/>
      <c r="F51" s="0"/>
      <c r="G51" s="0"/>
      <c r="H51" s="0"/>
      <c r="I51" s="0"/>
      <c r="J51" s="0"/>
      <c r="K51" s="0"/>
      <c r="L51" s="257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  <c r="IX51" s="0"/>
      <c r="IY51" s="0"/>
      <c r="IZ51" s="0"/>
      <c r="JA51" s="0"/>
      <c r="JB51" s="0"/>
      <c r="JC51" s="0"/>
      <c r="JD51" s="0"/>
      <c r="JE51" s="0"/>
      <c r="JF51" s="0"/>
      <c r="JG51" s="0"/>
      <c r="JH51" s="0"/>
      <c r="JI51" s="0"/>
      <c r="JJ51" s="0"/>
      <c r="JK51" s="0"/>
      <c r="JL51" s="0"/>
      <c r="JM51" s="0"/>
      <c r="JN51" s="0"/>
      <c r="JO51" s="0"/>
      <c r="JP51" s="0"/>
      <c r="JQ51" s="0"/>
      <c r="JR51" s="0"/>
      <c r="JS51" s="0"/>
      <c r="JT51" s="0"/>
      <c r="JU51" s="0"/>
      <c r="JV51" s="0"/>
      <c r="JW51" s="0"/>
      <c r="JX51" s="0"/>
      <c r="JY51" s="0"/>
      <c r="JZ51" s="0"/>
      <c r="KA51" s="0"/>
      <c r="KB51" s="0"/>
      <c r="KC51" s="0"/>
      <c r="KD51" s="0"/>
      <c r="KE51" s="0"/>
      <c r="KF51" s="0"/>
      <c r="KG51" s="0"/>
      <c r="KH51" s="0"/>
      <c r="KI51" s="0"/>
      <c r="KJ51" s="0"/>
      <c r="KK51" s="0"/>
      <c r="KL51" s="0"/>
      <c r="KM51" s="0"/>
      <c r="KN51" s="0"/>
      <c r="KO51" s="0"/>
      <c r="KP51" s="0"/>
      <c r="KQ51" s="0"/>
      <c r="KR51" s="0"/>
      <c r="KS51" s="0"/>
      <c r="KT51" s="0"/>
      <c r="KU51" s="0"/>
      <c r="KV51" s="0"/>
      <c r="KW51" s="0"/>
      <c r="KX51" s="0"/>
      <c r="KY51" s="0"/>
      <c r="KZ51" s="0"/>
      <c r="LA51" s="0"/>
      <c r="LB51" s="0"/>
      <c r="LC51" s="0"/>
      <c r="LD51" s="0"/>
      <c r="LE51" s="0"/>
      <c r="LF51" s="0"/>
      <c r="LG51" s="0"/>
      <c r="LH51" s="0"/>
      <c r="LI51" s="0"/>
      <c r="LJ51" s="0"/>
      <c r="LK51" s="0"/>
      <c r="LL51" s="0"/>
      <c r="LM51" s="0"/>
      <c r="LN51" s="0"/>
      <c r="LO51" s="0"/>
      <c r="LP51" s="0"/>
      <c r="LQ51" s="0"/>
      <c r="LR51" s="0"/>
      <c r="LS51" s="0"/>
      <c r="LT51" s="0"/>
      <c r="LU51" s="0"/>
      <c r="LV51" s="0"/>
      <c r="LW51" s="0"/>
      <c r="LX51" s="0"/>
      <c r="LY51" s="0"/>
      <c r="LZ51" s="0"/>
      <c r="MA51" s="0"/>
      <c r="MB51" s="0"/>
      <c r="MC51" s="0"/>
      <c r="MD51" s="0"/>
      <c r="ME51" s="0"/>
      <c r="MF51" s="0"/>
      <c r="MG51" s="0"/>
      <c r="MH51" s="0"/>
      <c r="MI51" s="0"/>
      <c r="MJ51" s="0"/>
      <c r="MK51" s="0"/>
      <c r="ML51" s="0"/>
      <c r="MM51" s="0"/>
      <c r="MN51" s="0"/>
      <c r="MO51" s="0"/>
      <c r="MP51" s="0"/>
      <c r="MQ51" s="0"/>
      <c r="MR51" s="0"/>
      <c r="MS51" s="0"/>
      <c r="MT51" s="0"/>
      <c r="MU51" s="0"/>
      <c r="MV51" s="0"/>
      <c r="MW51" s="0"/>
      <c r="MX51" s="0"/>
      <c r="MY51" s="0"/>
      <c r="MZ51" s="0"/>
      <c r="NA51" s="0"/>
      <c r="NB51" s="0"/>
      <c r="NC51" s="0"/>
      <c r="ND51" s="0"/>
      <c r="NE51" s="0"/>
      <c r="NF51" s="0"/>
      <c r="NG51" s="0"/>
      <c r="NH51" s="0"/>
      <c r="NI51" s="0"/>
      <c r="NJ51" s="0"/>
      <c r="NK51" s="0"/>
      <c r="NL51" s="0"/>
      <c r="NM51" s="0"/>
      <c r="NN51" s="0"/>
      <c r="NO51" s="0"/>
      <c r="NP51" s="0"/>
      <c r="NQ51" s="0"/>
      <c r="NR51" s="0"/>
      <c r="NS51" s="0"/>
      <c r="NT51" s="0"/>
      <c r="NU51" s="0"/>
      <c r="NV51" s="0"/>
      <c r="NW51" s="0"/>
      <c r="NX51" s="0"/>
      <c r="NY51" s="0"/>
      <c r="NZ51" s="0"/>
      <c r="OA51" s="0"/>
      <c r="OB51" s="0"/>
      <c r="OC51" s="0"/>
      <c r="OD51" s="0"/>
      <c r="OE51" s="0"/>
      <c r="OF51" s="0"/>
      <c r="OG51" s="0"/>
      <c r="OH51" s="0"/>
      <c r="OI51" s="0"/>
      <c r="OJ51" s="0"/>
      <c r="OK51" s="0"/>
      <c r="OL51" s="0"/>
      <c r="OM51" s="0"/>
      <c r="ON51" s="0"/>
      <c r="OO51" s="0"/>
      <c r="OP51" s="0"/>
      <c r="OQ51" s="0"/>
      <c r="OR51" s="0"/>
      <c r="OS51" s="0"/>
      <c r="OT51" s="0"/>
      <c r="OU51" s="0"/>
      <c r="OV51" s="0"/>
      <c r="OW51" s="0"/>
      <c r="OX51" s="0"/>
      <c r="OY51" s="0"/>
      <c r="OZ51" s="0"/>
      <c r="PA51" s="0"/>
      <c r="PB51" s="0"/>
      <c r="PC51" s="0"/>
      <c r="PD51" s="0"/>
      <c r="PE51" s="0"/>
      <c r="PF51" s="0"/>
      <c r="PG51" s="0"/>
      <c r="PH51" s="0"/>
      <c r="PI51" s="0"/>
      <c r="PJ51" s="0"/>
      <c r="PK51" s="0"/>
      <c r="PL51" s="0"/>
      <c r="PM51" s="0"/>
      <c r="PN51" s="0"/>
      <c r="PO51" s="0"/>
      <c r="PP51" s="0"/>
      <c r="PQ51" s="0"/>
      <c r="PR51" s="0"/>
      <c r="PS51" s="0"/>
      <c r="PT51" s="0"/>
      <c r="PU51" s="0"/>
      <c r="PV51" s="0"/>
      <c r="PW51" s="0"/>
      <c r="PX51" s="0"/>
      <c r="PY51" s="0"/>
      <c r="PZ51" s="0"/>
      <c r="QA51" s="0"/>
      <c r="QB51" s="0"/>
      <c r="QC51" s="0"/>
      <c r="QD51" s="0"/>
      <c r="QE51" s="0"/>
      <c r="QF51" s="0"/>
      <c r="QG51" s="0"/>
      <c r="QH51" s="0"/>
      <c r="QI51" s="0"/>
      <c r="QJ51" s="0"/>
      <c r="QK51" s="0"/>
      <c r="QL51" s="0"/>
      <c r="QM51" s="0"/>
      <c r="QN51" s="0"/>
      <c r="QO51" s="0"/>
      <c r="QP51" s="0"/>
      <c r="QQ51" s="0"/>
      <c r="QR51" s="0"/>
      <c r="QS51" s="0"/>
      <c r="QT51" s="0"/>
      <c r="QU51" s="0"/>
      <c r="QV51" s="0"/>
      <c r="QW51" s="0"/>
      <c r="QX51" s="0"/>
      <c r="QY51" s="0"/>
      <c r="QZ51" s="0"/>
      <c r="RA51" s="0"/>
      <c r="RB51" s="0"/>
      <c r="RC51" s="0"/>
      <c r="RD51" s="0"/>
      <c r="RE51" s="0"/>
      <c r="RF51" s="0"/>
      <c r="RG51" s="0"/>
      <c r="RH51" s="0"/>
      <c r="RI51" s="0"/>
      <c r="RJ51" s="0"/>
      <c r="RK51" s="0"/>
      <c r="RL51" s="0"/>
      <c r="RM51" s="0"/>
      <c r="RN51" s="0"/>
      <c r="RO51" s="0"/>
      <c r="RP51" s="0"/>
      <c r="RQ51" s="0"/>
      <c r="RR51" s="0"/>
      <c r="RS51" s="0"/>
      <c r="RT51" s="0"/>
      <c r="RU51" s="0"/>
      <c r="RV51" s="0"/>
      <c r="RW51" s="0"/>
      <c r="RX51" s="0"/>
      <c r="RY51" s="0"/>
      <c r="RZ51" s="0"/>
      <c r="SA51" s="0"/>
      <c r="SB51" s="0"/>
      <c r="SC51" s="0"/>
      <c r="SD51" s="0"/>
      <c r="SE51" s="0"/>
      <c r="SF51" s="0"/>
      <c r="SG51" s="0"/>
      <c r="SH51" s="0"/>
      <c r="SI51" s="0"/>
      <c r="SJ51" s="0"/>
      <c r="SK51" s="0"/>
      <c r="SL51" s="0"/>
      <c r="SM51" s="0"/>
      <c r="SN51" s="0"/>
      <c r="SO51" s="0"/>
      <c r="SP51" s="0"/>
      <c r="SQ51" s="0"/>
      <c r="SR51" s="0"/>
      <c r="SS51" s="0"/>
      <c r="ST51" s="0"/>
      <c r="SU51" s="0"/>
      <c r="SV51" s="0"/>
      <c r="SW51" s="0"/>
      <c r="SX51" s="0"/>
      <c r="SY51" s="0"/>
      <c r="SZ51" s="0"/>
      <c r="TA51" s="0"/>
      <c r="TB51" s="0"/>
      <c r="TC51" s="0"/>
      <c r="TD51" s="0"/>
      <c r="TE51" s="0"/>
      <c r="TF51" s="0"/>
      <c r="TG51" s="0"/>
      <c r="TH51" s="0"/>
      <c r="TI51" s="0"/>
      <c r="TJ51" s="0"/>
      <c r="TK51" s="0"/>
      <c r="TL51" s="0"/>
      <c r="TM51" s="0"/>
      <c r="TN51" s="0"/>
      <c r="TO51" s="0"/>
      <c r="TP51" s="0"/>
      <c r="TQ51" s="0"/>
      <c r="TR51" s="0"/>
      <c r="TS51" s="0"/>
      <c r="TT51" s="0"/>
      <c r="TU51" s="0"/>
      <c r="TV51" s="0"/>
      <c r="TW51" s="0"/>
      <c r="TX51" s="0"/>
      <c r="TY51" s="0"/>
      <c r="TZ51" s="0"/>
      <c r="UA51" s="0"/>
      <c r="UB51" s="0"/>
      <c r="UC51" s="0"/>
      <c r="UD51" s="0"/>
      <c r="UE51" s="0"/>
      <c r="UF51" s="0"/>
      <c r="UG51" s="0"/>
      <c r="UH51" s="0"/>
      <c r="UI51" s="0"/>
      <c r="UJ51" s="0"/>
      <c r="UK51" s="0"/>
      <c r="UL51" s="0"/>
      <c r="UM51" s="0"/>
      <c r="UN51" s="0"/>
      <c r="UO51" s="0"/>
      <c r="UP51" s="0"/>
      <c r="UQ51" s="0"/>
      <c r="UR51" s="0"/>
      <c r="US51" s="0"/>
      <c r="UT51" s="0"/>
      <c r="UU51" s="0"/>
      <c r="UV51" s="0"/>
      <c r="UW51" s="0"/>
      <c r="UX51" s="0"/>
      <c r="UY51" s="0"/>
      <c r="UZ51" s="0"/>
      <c r="VA51" s="0"/>
      <c r="VB51" s="0"/>
      <c r="VC51" s="0"/>
      <c r="VD51" s="0"/>
      <c r="VE51" s="0"/>
      <c r="VF51" s="0"/>
      <c r="VG51" s="0"/>
      <c r="VH51" s="0"/>
      <c r="VI51" s="0"/>
      <c r="VJ51" s="0"/>
      <c r="VK51" s="0"/>
      <c r="VL51" s="0"/>
      <c r="VM51" s="0"/>
      <c r="VN51" s="0"/>
      <c r="VO51" s="0"/>
      <c r="VP51" s="0"/>
      <c r="VQ51" s="0"/>
      <c r="VR51" s="0"/>
      <c r="VS51" s="0"/>
      <c r="VT51" s="0"/>
      <c r="VU51" s="0"/>
      <c r="VV51" s="0"/>
      <c r="VW51" s="0"/>
      <c r="VX51" s="0"/>
      <c r="VY51" s="0"/>
      <c r="VZ51" s="0"/>
      <c r="WA51" s="0"/>
      <c r="WB51" s="0"/>
      <c r="WC51" s="0"/>
      <c r="WD51" s="0"/>
      <c r="WE51" s="0"/>
      <c r="WF51" s="0"/>
      <c r="WG51" s="0"/>
      <c r="WH51" s="0"/>
      <c r="WI51" s="0"/>
      <c r="WJ51" s="0"/>
      <c r="WK51" s="0"/>
      <c r="WL51" s="0"/>
      <c r="WM51" s="0"/>
      <c r="WN51" s="0"/>
      <c r="WO51" s="0"/>
      <c r="WP51" s="0"/>
      <c r="WQ51" s="0"/>
      <c r="WR51" s="0"/>
      <c r="WS51" s="0"/>
      <c r="WT51" s="0"/>
      <c r="WU51" s="0"/>
      <c r="WV51" s="0"/>
      <c r="WW51" s="0"/>
      <c r="WX51" s="0"/>
      <c r="WY51" s="0"/>
      <c r="WZ51" s="0"/>
      <c r="XA51" s="0"/>
      <c r="XB51" s="0"/>
      <c r="XC51" s="0"/>
      <c r="XD51" s="0"/>
      <c r="XE51" s="0"/>
      <c r="XF51" s="0"/>
      <c r="XG51" s="0"/>
      <c r="XH51" s="0"/>
      <c r="XI51" s="0"/>
      <c r="XJ51" s="0"/>
      <c r="XK51" s="0"/>
      <c r="XL51" s="0"/>
      <c r="XM51" s="0"/>
      <c r="XN51" s="0"/>
      <c r="XO51" s="0"/>
      <c r="XP51" s="0"/>
      <c r="XQ51" s="0"/>
      <c r="XR51" s="0"/>
      <c r="XS51" s="0"/>
      <c r="XT51" s="0"/>
      <c r="XU51" s="0"/>
      <c r="XV51" s="0"/>
      <c r="XW51" s="0"/>
      <c r="XX51" s="0"/>
      <c r="XY51" s="0"/>
      <c r="XZ51" s="0"/>
      <c r="YA51" s="0"/>
      <c r="YB51" s="0"/>
      <c r="YC51" s="0"/>
      <c r="YD51" s="0"/>
      <c r="YE51" s="0"/>
      <c r="YF51" s="0"/>
      <c r="YG51" s="0"/>
      <c r="YH51" s="0"/>
      <c r="YI51" s="0"/>
      <c r="YJ51" s="0"/>
      <c r="YK51" s="0"/>
      <c r="YL51" s="0"/>
      <c r="YM51" s="0"/>
      <c r="YN51" s="0"/>
      <c r="YO51" s="0"/>
      <c r="YP51" s="0"/>
      <c r="YQ51" s="0"/>
      <c r="YR51" s="0"/>
      <c r="YS51" s="0"/>
      <c r="YT51" s="0"/>
      <c r="YU51" s="0"/>
      <c r="YV51" s="0"/>
      <c r="YW51" s="0"/>
      <c r="YX51" s="0"/>
      <c r="YY51" s="0"/>
      <c r="YZ51" s="0"/>
      <c r="ZA51" s="0"/>
      <c r="ZB51" s="0"/>
      <c r="ZC51" s="0"/>
      <c r="ZD51" s="0"/>
      <c r="ZE51" s="0"/>
      <c r="ZF51" s="0"/>
      <c r="ZG51" s="0"/>
      <c r="ZH51" s="0"/>
      <c r="ZI51" s="0"/>
      <c r="ZJ51" s="0"/>
      <c r="ZK51" s="0"/>
      <c r="ZL51" s="0"/>
      <c r="ZM51" s="0"/>
      <c r="ZN51" s="0"/>
      <c r="ZO51" s="0"/>
      <c r="ZP51" s="0"/>
      <c r="ZQ51" s="0"/>
      <c r="ZR51" s="0"/>
      <c r="ZS51" s="0"/>
      <c r="ZT51" s="0"/>
      <c r="ZU51" s="0"/>
      <c r="ZV51" s="0"/>
      <c r="ZW51" s="0"/>
      <c r="ZX51" s="0"/>
      <c r="ZY51" s="0"/>
      <c r="ZZ51" s="0"/>
      <c r="AAA51" s="0"/>
      <c r="AAB51" s="0"/>
      <c r="AAC51" s="0"/>
      <c r="AAD51" s="0"/>
      <c r="AAE51" s="0"/>
      <c r="AAF51" s="0"/>
      <c r="AAG51" s="0"/>
      <c r="AAH51" s="0"/>
      <c r="AAI51" s="0"/>
      <c r="AAJ51" s="0"/>
      <c r="AAK51" s="0"/>
      <c r="AAL51" s="0"/>
      <c r="AAM51" s="0"/>
      <c r="AAN51" s="0"/>
      <c r="AAO51" s="0"/>
      <c r="AAP51" s="0"/>
      <c r="AAQ51" s="0"/>
      <c r="AAR51" s="0"/>
      <c r="AAS51" s="0"/>
      <c r="AAT51" s="0"/>
      <c r="AAU51" s="0"/>
      <c r="AAV51" s="0"/>
      <c r="AAW51" s="0"/>
      <c r="AAX51" s="0"/>
      <c r="AAY51" s="0"/>
      <c r="AAZ51" s="0"/>
      <c r="ABA51" s="0"/>
      <c r="ABB51" s="0"/>
      <c r="ABC51" s="0"/>
      <c r="ABD51" s="0"/>
      <c r="ABE51" s="0"/>
      <c r="ABF51" s="0"/>
      <c r="ABG51" s="0"/>
      <c r="ABH51" s="0"/>
      <c r="ABI51" s="0"/>
      <c r="ABJ51" s="0"/>
      <c r="ABK51" s="0"/>
      <c r="ABL51" s="0"/>
      <c r="ABM51" s="0"/>
      <c r="ABN51" s="0"/>
      <c r="ABO51" s="0"/>
      <c r="ABP51" s="0"/>
      <c r="ABQ51" s="0"/>
      <c r="ABR51" s="0"/>
      <c r="ABS51" s="0"/>
      <c r="ABT51" s="0"/>
      <c r="ABU51" s="0"/>
      <c r="ABV51" s="0"/>
      <c r="ABW51" s="0"/>
      <c r="ABX51" s="0"/>
      <c r="ABY51" s="0"/>
      <c r="ABZ51" s="0"/>
      <c r="ACA51" s="0"/>
      <c r="ACB51" s="0"/>
      <c r="ACC51" s="0"/>
      <c r="ACD51" s="0"/>
      <c r="ACE51" s="0"/>
      <c r="ACF51" s="0"/>
      <c r="ACG51" s="0"/>
      <c r="ACH51" s="0"/>
      <c r="ACI51" s="0"/>
      <c r="ACJ51" s="0"/>
      <c r="ACK51" s="0"/>
      <c r="ACL51" s="0"/>
      <c r="ACM51" s="0"/>
      <c r="ACN51" s="0"/>
      <c r="ACO51" s="0"/>
      <c r="ACP51" s="0"/>
      <c r="ACQ51" s="0"/>
      <c r="ACR51" s="0"/>
      <c r="ACS51" s="0"/>
      <c r="ACT51" s="0"/>
      <c r="ACU51" s="0"/>
      <c r="ACV51" s="0"/>
      <c r="ACW51" s="0"/>
      <c r="ACX51" s="0"/>
      <c r="ACY51" s="0"/>
      <c r="ACZ51" s="0"/>
      <c r="ADA51" s="0"/>
      <c r="ADB51" s="0"/>
      <c r="ADC51" s="0"/>
      <c r="ADD51" s="0"/>
      <c r="ADE51" s="0"/>
      <c r="ADF51" s="0"/>
      <c r="ADG51" s="0"/>
      <c r="ADH51" s="0"/>
      <c r="ADI51" s="0"/>
      <c r="ADJ51" s="0"/>
      <c r="ADK51" s="0"/>
      <c r="ADL51" s="0"/>
      <c r="ADM51" s="0"/>
      <c r="ADN51" s="0"/>
      <c r="ADO51" s="0"/>
      <c r="ADP51" s="0"/>
      <c r="ADQ51" s="0"/>
      <c r="ADR51" s="0"/>
      <c r="ADS51" s="0"/>
      <c r="ADT51" s="0"/>
      <c r="ADU51" s="0"/>
      <c r="ADV51" s="0"/>
      <c r="ADW51" s="0"/>
      <c r="ADX51" s="0"/>
      <c r="ADY51" s="0"/>
      <c r="ADZ51" s="0"/>
      <c r="AEA51" s="0"/>
      <c r="AEB51" s="0"/>
      <c r="AEC51" s="0"/>
      <c r="AED51" s="0"/>
      <c r="AEE51" s="0"/>
      <c r="AEF51" s="0"/>
      <c r="AEG51" s="0"/>
      <c r="AEH51" s="0"/>
      <c r="AEI51" s="0"/>
      <c r="AEJ51" s="0"/>
      <c r="AEK51" s="0"/>
      <c r="AEL51" s="0"/>
      <c r="AEM51" s="0"/>
      <c r="AEN51" s="0"/>
      <c r="AEO51" s="0"/>
      <c r="AEP51" s="0"/>
      <c r="AEQ51" s="0"/>
      <c r="AER51" s="0"/>
      <c r="AES51" s="0"/>
      <c r="AET51" s="0"/>
      <c r="AEU51" s="0"/>
      <c r="AEV51" s="0"/>
      <c r="AEW51" s="0"/>
      <c r="AEX51" s="0"/>
      <c r="AEY51" s="0"/>
      <c r="AEZ51" s="0"/>
      <c r="AFA51" s="0"/>
      <c r="AFB51" s="0"/>
      <c r="AFC51" s="0"/>
      <c r="AFD51" s="0"/>
      <c r="AFE51" s="0"/>
      <c r="AFF51" s="0"/>
      <c r="AFG51" s="0"/>
      <c r="AFH51" s="0"/>
      <c r="AFI51" s="0"/>
      <c r="AFJ51" s="0"/>
      <c r="AFK51" s="0"/>
      <c r="AFL51" s="0"/>
      <c r="AFM51" s="0"/>
      <c r="AFN51" s="0"/>
      <c r="AFO51" s="0"/>
      <c r="AFP51" s="0"/>
      <c r="AFQ51" s="0"/>
      <c r="AFR51" s="0"/>
      <c r="AFS51" s="0"/>
      <c r="AFT51" s="0"/>
      <c r="AFU51" s="0"/>
      <c r="AFV51" s="0"/>
      <c r="AFW51" s="0"/>
      <c r="AFX51" s="0"/>
      <c r="AFY51" s="0"/>
      <c r="AFZ51" s="0"/>
      <c r="AGA51" s="0"/>
      <c r="AGB51" s="0"/>
      <c r="AGC51" s="0"/>
      <c r="AGD51" s="0"/>
      <c r="AGE51" s="0"/>
      <c r="AGF51" s="0"/>
      <c r="AGG51" s="0"/>
      <c r="AGH51" s="0"/>
      <c r="AGI51" s="0"/>
      <c r="AGJ51" s="0"/>
      <c r="AGK51" s="0"/>
      <c r="AGL51" s="0"/>
      <c r="AGM51" s="0"/>
      <c r="AGN51" s="0"/>
      <c r="AGO51" s="0"/>
      <c r="AGP51" s="0"/>
      <c r="AGQ51" s="0"/>
      <c r="AGR51" s="0"/>
      <c r="AGS51" s="0"/>
      <c r="AGT51" s="0"/>
      <c r="AGU51" s="0"/>
      <c r="AGV51" s="0"/>
      <c r="AGW51" s="0"/>
      <c r="AGX51" s="0"/>
      <c r="AGY51" s="0"/>
      <c r="AGZ51" s="0"/>
      <c r="AHA51" s="0"/>
      <c r="AHB51" s="0"/>
      <c r="AHC51" s="0"/>
      <c r="AHD51" s="0"/>
      <c r="AHE51" s="0"/>
      <c r="AHF51" s="0"/>
      <c r="AHG51" s="0"/>
      <c r="AHH51" s="0"/>
      <c r="AHI51" s="0"/>
      <c r="AHJ51" s="0"/>
      <c r="AHK51" s="0"/>
      <c r="AHL51" s="0"/>
      <c r="AHM51" s="0"/>
      <c r="AHN51" s="0"/>
      <c r="AHO51" s="0"/>
      <c r="AHP51" s="0"/>
      <c r="AHQ51" s="0"/>
      <c r="AHR51" s="0"/>
      <c r="AHS51" s="0"/>
      <c r="AHT51" s="0"/>
      <c r="AHU51" s="0"/>
      <c r="AHV51" s="0"/>
      <c r="AHW51" s="0"/>
      <c r="AHX51" s="0"/>
      <c r="AHY51" s="0"/>
      <c r="AHZ51" s="0"/>
      <c r="AIA51" s="0"/>
      <c r="AIB51" s="0"/>
      <c r="AIC51" s="0"/>
      <c r="AID51" s="0"/>
      <c r="AIE51" s="0"/>
      <c r="AIF51" s="0"/>
      <c r="AIG51" s="0"/>
      <c r="AIH51" s="0"/>
      <c r="AII51" s="0"/>
      <c r="AIJ51" s="0"/>
      <c r="AIK51" s="0"/>
      <c r="AIL51" s="0"/>
      <c r="AIM51" s="0"/>
      <c r="AIN51" s="0"/>
      <c r="AIO51" s="0"/>
      <c r="AIP51" s="0"/>
      <c r="AIQ51" s="0"/>
      <c r="AIR51" s="0"/>
      <c r="AIS51" s="0"/>
      <c r="AIT51" s="0"/>
      <c r="AIU51" s="0"/>
      <c r="AIV51" s="0"/>
      <c r="AIW51" s="0"/>
      <c r="AIX51" s="0"/>
      <c r="AIY51" s="0"/>
      <c r="AIZ51" s="0"/>
      <c r="AJA51" s="0"/>
      <c r="AJB51" s="0"/>
      <c r="AJC51" s="0"/>
      <c r="AJD51" s="0"/>
      <c r="AJE51" s="0"/>
      <c r="AJF51" s="0"/>
      <c r="AJG51" s="0"/>
      <c r="AJH51" s="0"/>
      <c r="AJI51" s="0"/>
      <c r="AJJ51" s="0"/>
      <c r="AJK51" s="0"/>
      <c r="AJL51" s="0"/>
      <c r="AJM51" s="0"/>
      <c r="AJN51" s="0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customFormat="false" ht="12" hidden="true" customHeight="true" outlineLevel="0" collapsed="false">
      <c r="A52" s="256"/>
      <c r="B52" s="257"/>
      <c r="C52" s="254" t="s">
        <v>19</v>
      </c>
      <c r="D52" s="0"/>
      <c r="E52" s="0"/>
      <c r="F52" s="248" t="n">
        <f aca="false">F12</f>
        <v>0</v>
      </c>
      <c r="G52" s="0"/>
      <c r="H52" s="0"/>
      <c r="I52" s="254" t="s">
        <v>20</v>
      </c>
      <c r="J52" s="259" t="str">
        <f aca="false">IF(J12="","",J12)</f>
        <v>18. 4. 2017</v>
      </c>
      <c r="K52" s="0"/>
      <c r="L52" s="257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  <c r="IX52" s="0"/>
      <c r="IY52" s="0"/>
      <c r="IZ52" s="0"/>
      <c r="JA52" s="0"/>
      <c r="JB52" s="0"/>
      <c r="JC52" s="0"/>
      <c r="JD52" s="0"/>
      <c r="JE52" s="0"/>
      <c r="JF52" s="0"/>
      <c r="JG52" s="0"/>
      <c r="JH52" s="0"/>
      <c r="JI52" s="0"/>
      <c r="JJ52" s="0"/>
      <c r="JK52" s="0"/>
      <c r="JL52" s="0"/>
      <c r="JM52" s="0"/>
      <c r="JN52" s="0"/>
      <c r="JO52" s="0"/>
      <c r="JP52" s="0"/>
      <c r="JQ52" s="0"/>
      <c r="JR52" s="0"/>
      <c r="JS52" s="0"/>
      <c r="JT52" s="0"/>
      <c r="JU52" s="0"/>
      <c r="JV52" s="0"/>
      <c r="JW52" s="0"/>
      <c r="JX52" s="0"/>
      <c r="JY52" s="0"/>
      <c r="JZ52" s="0"/>
      <c r="KA52" s="0"/>
      <c r="KB52" s="0"/>
      <c r="KC52" s="0"/>
      <c r="KD52" s="0"/>
      <c r="KE52" s="0"/>
      <c r="KF52" s="0"/>
      <c r="KG52" s="0"/>
      <c r="KH52" s="0"/>
      <c r="KI52" s="0"/>
      <c r="KJ52" s="0"/>
      <c r="KK52" s="0"/>
      <c r="KL52" s="0"/>
      <c r="KM52" s="0"/>
      <c r="KN52" s="0"/>
      <c r="KO52" s="0"/>
      <c r="KP52" s="0"/>
      <c r="KQ52" s="0"/>
      <c r="KR52" s="0"/>
      <c r="KS52" s="0"/>
      <c r="KT52" s="0"/>
      <c r="KU52" s="0"/>
      <c r="KV52" s="0"/>
      <c r="KW52" s="0"/>
      <c r="KX52" s="0"/>
      <c r="KY52" s="0"/>
      <c r="KZ52" s="0"/>
      <c r="LA52" s="0"/>
      <c r="LB52" s="0"/>
      <c r="LC52" s="0"/>
      <c r="LD52" s="0"/>
      <c r="LE52" s="0"/>
      <c r="LF52" s="0"/>
      <c r="LG52" s="0"/>
      <c r="LH52" s="0"/>
      <c r="LI52" s="0"/>
      <c r="LJ52" s="0"/>
      <c r="LK52" s="0"/>
      <c r="LL52" s="0"/>
      <c r="LM52" s="0"/>
      <c r="LN52" s="0"/>
      <c r="LO52" s="0"/>
      <c r="LP52" s="0"/>
      <c r="LQ52" s="0"/>
      <c r="LR52" s="0"/>
      <c r="LS52" s="0"/>
      <c r="LT52" s="0"/>
      <c r="LU52" s="0"/>
      <c r="LV52" s="0"/>
      <c r="LW52" s="0"/>
      <c r="LX52" s="0"/>
      <c r="LY52" s="0"/>
      <c r="LZ52" s="0"/>
      <c r="MA52" s="0"/>
      <c r="MB52" s="0"/>
      <c r="MC52" s="0"/>
      <c r="MD52" s="0"/>
      <c r="ME52" s="0"/>
      <c r="MF52" s="0"/>
      <c r="MG52" s="0"/>
      <c r="MH52" s="0"/>
      <c r="MI52" s="0"/>
      <c r="MJ52" s="0"/>
      <c r="MK52" s="0"/>
      <c r="ML52" s="0"/>
      <c r="MM52" s="0"/>
      <c r="MN52" s="0"/>
      <c r="MO52" s="0"/>
      <c r="MP52" s="0"/>
      <c r="MQ52" s="0"/>
      <c r="MR52" s="0"/>
      <c r="MS52" s="0"/>
      <c r="MT52" s="0"/>
      <c r="MU52" s="0"/>
      <c r="MV52" s="0"/>
      <c r="MW52" s="0"/>
      <c r="MX52" s="0"/>
      <c r="MY52" s="0"/>
      <c r="MZ52" s="0"/>
      <c r="NA52" s="0"/>
      <c r="NB52" s="0"/>
      <c r="NC52" s="0"/>
      <c r="ND52" s="0"/>
      <c r="NE52" s="0"/>
      <c r="NF52" s="0"/>
      <c r="NG52" s="0"/>
      <c r="NH52" s="0"/>
      <c r="NI52" s="0"/>
      <c r="NJ52" s="0"/>
      <c r="NK52" s="0"/>
      <c r="NL52" s="0"/>
      <c r="NM52" s="0"/>
      <c r="NN52" s="0"/>
      <c r="NO52" s="0"/>
      <c r="NP52" s="0"/>
      <c r="NQ52" s="0"/>
      <c r="NR52" s="0"/>
      <c r="NS52" s="0"/>
      <c r="NT52" s="0"/>
      <c r="NU52" s="0"/>
      <c r="NV52" s="0"/>
      <c r="NW52" s="0"/>
      <c r="NX52" s="0"/>
      <c r="NY52" s="0"/>
      <c r="NZ52" s="0"/>
      <c r="OA52" s="0"/>
      <c r="OB52" s="0"/>
      <c r="OC52" s="0"/>
      <c r="OD52" s="0"/>
      <c r="OE52" s="0"/>
      <c r="OF52" s="0"/>
      <c r="OG52" s="0"/>
      <c r="OH52" s="0"/>
      <c r="OI52" s="0"/>
      <c r="OJ52" s="0"/>
      <c r="OK52" s="0"/>
      <c r="OL52" s="0"/>
      <c r="OM52" s="0"/>
      <c r="ON52" s="0"/>
      <c r="OO52" s="0"/>
      <c r="OP52" s="0"/>
      <c r="OQ52" s="0"/>
      <c r="OR52" s="0"/>
      <c r="OS52" s="0"/>
      <c r="OT52" s="0"/>
      <c r="OU52" s="0"/>
      <c r="OV52" s="0"/>
      <c r="OW52" s="0"/>
      <c r="OX52" s="0"/>
      <c r="OY52" s="0"/>
      <c r="OZ52" s="0"/>
      <c r="PA52" s="0"/>
      <c r="PB52" s="0"/>
      <c r="PC52" s="0"/>
      <c r="PD52" s="0"/>
      <c r="PE52" s="0"/>
      <c r="PF52" s="0"/>
      <c r="PG52" s="0"/>
      <c r="PH52" s="0"/>
      <c r="PI52" s="0"/>
      <c r="PJ52" s="0"/>
      <c r="PK52" s="0"/>
      <c r="PL52" s="0"/>
      <c r="PM52" s="0"/>
      <c r="PN52" s="0"/>
      <c r="PO52" s="0"/>
      <c r="PP52" s="0"/>
      <c r="PQ52" s="0"/>
      <c r="PR52" s="0"/>
      <c r="PS52" s="0"/>
      <c r="PT52" s="0"/>
      <c r="PU52" s="0"/>
      <c r="PV52" s="0"/>
      <c r="PW52" s="0"/>
      <c r="PX52" s="0"/>
      <c r="PY52" s="0"/>
      <c r="PZ52" s="0"/>
      <c r="QA52" s="0"/>
      <c r="QB52" s="0"/>
      <c r="QC52" s="0"/>
      <c r="QD52" s="0"/>
      <c r="QE52" s="0"/>
      <c r="QF52" s="0"/>
      <c r="QG52" s="0"/>
      <c r="QH52" s="0"/>
      <c r="QI52" s="0"/>
      <c r="QJ52" s="0"/>
      <c r="QK52" s="0"/>
      <c r="QL52" s="0"/>
      <c r="QM52" s="0"/>
      <c r="QN52" s="0"/>
      <c r="QO52" s="0"/>
      <c r="QP52" s="0"/>
      <c r="QQ52" s="0"/>
      <c r="QR52" s="0"/>
      <c r="QS52" s="0"/>
      <c r="QT52" s="0"/>
      <c r="QU52" s="0"/>
      <c r="QV52" s="0"/>
      <c r="QW52" s="0"/>
      <c r="QX52" s="0"/>
      <c r="QY52" s="0"/>
      <c r="QZ52" s="0"/>
      <c r="RA52" s="0"/>
      <c r="RB52" s="0"/>
      <c r="RC52" s="0"/>
      <c r="RD52" s="0"/>
      <c r="RE52" s="0"/>
      <c r="RF52" s="0"/>
      <c r="RG52" s="0"/>
      <c r="RH52" s="0"/>
      <c r="RI52" s="0"/>
      <c r="RJ52" s="0"/>
      <c r="RK52" s="0"/>
      <c r="RL52" s="0"/>
      <c r="RM52" s="0"/>
      <c r="RN52" s="0"/>
      <c r="RO52" s="0"/>
      <c r="RP52" s="0"/>
      <c r="RQ52" s="0"/>
      <c r="RR52" s="0"/>
      <c r="RS52" s="0"/>
      <c r="RT52" s="0"/>
      <c r="RU52" s="0"/>
      <c r="RV52" s="0"/>
      <c r="RW52" s="0"/>
      <c r="RX52" s="0"/>
      <c r="RY52" s="0"/>
      <c r="RZ52" s="0"/>
      <c r="SA52" s="0"/>
      <c r="SB52" s="0"/>
      <c r="SC52" s="0"/>
      <c r="SD52" s="0"/>
      <c r="SE52" s="0"/>
      <c r="SF52" s="0"/>
      <c r="SG52" s="0"/>
      <c r="SH52" s="0"/>
      <c r="SI52" s="0"/>
      <c r="SJ52" s="0"/>
      <c r="SK52" s="0"/>
      <c r="SL52" s="0"/>
      <c r="SM52" s="0"/>
      <c r="SN52" s="0"/>
      <c r="SO52" s="0"/>
      <c r="SP52" s="0"/>
      <c r="SQ52" s="0"/>
      <c r="SR52" s="0"/>
      <c r="SS52" s="0"/>
      <c r="ST52" s="0"/>
      <c r="SU52" s="0"/>
      <c r="SV52" s="0"/>
      <c r="SW52" s="0"/>
      <c r="SX52" s="0"/>
      <c r="SY52" s="0"/>
      <c r="SZ52" s="0"/>
      <c r="TA52" s="0"/>
      <c r="TB52" s="0"/>
      <c r="TC52" s="0"/>
      <c r="TD52" s="0"/>
      <c r="TE52" s="0"/>
      <c r="TF52" s="0"/>
      <c r="TG52" s="0"/>
      <c r="TH52" s="0"/>
      <c r="TI52" s="0"/>
      <c r="TJ52" s="0"/>
      <c r="TK52" s="0"/>
      <c r="TL52" s="0"/>
      <c r="TM52" s="0"/>
      <c r="TN52" s="0"/>
      <c r="TO52" s="0"/>
      <c r="TP52" s="0"/>
      <c r="TQ52" s="0"/>
      <c r="TR52" s="0"/>
      <c r="TS52" s="0"/>
      <c r="TT52" s="0"/>
      <c r="TU52" s="0"/>
      <c r="TV52" s="0"/>
      <c r="TW52" s="0"/>
      <c r="TX52" s="0"/>
      <c r="TY52" s="0"/>
      <c r="TZ52" s="0"/>
      <c r="UA52" s="0"/>
      <c r="UB52" s="0"/>
      <c r="UC52" s="0"/>
      <c r="UD52" s="0"/>
      <c r="UE52" s="0"/>
      <c r="UF52" s="0"/>
      <c r="UG52" s="0"/>
      <c r="UH52" s="0"/>
      <c r="UI52" s="0"/>
      <c r="UJ52" s="0"/>
      <c r="UK52" s="0"/>
      <c r="UL52" s="0"/>
      <c r="UM52" s="0"/>
      <c r="UN52" s="0"/>
      <c r="UO52" s="0"/>
      <c r="UP52" s="0"/>
      <c r="UQ52" s="0"/>
      <c r="UR52" s="0"/>
      <c r="US52" s="0"/>
      <c r="UT52" s="0"/>
      <c r="UU52" s="0"/>
      <c r="UV52" s="0"/>
      <c r="UW52" s="0"/>
      <c r="UX52" s="0"/>
      <c r="UY52" s="0"/>
      <c r="UZ52" s="0"/>
      <c r="VA52" s="0"/>
      <c r="VB52" s="0"/>
      <c r="VC52" s="0"/>
      <c r="VD52" s="0"/>
      <c r="VE52" s="0"/>
      <c r="VF52" s="0"/>
      <c r="VG52" s="0"/>
      <c r="VH52" s="0"/>
      <c r="VI52" s="0"/>
      <c r="VJ52" s="0"/>
      <c r="VK52" s="0"/>
      <c r="VL52" s="0"/>
      <c r="VM52" s="0"/>
      <c r="VN52" s="0"/>
      <c r="VO52" s="0"/>
      <c r="VP52" s="0"/>
      <c r="VQ52" s="0"/>
      <c r="VR52" s="0"/>
      <c r="VS52" s="0"/>
      <c r="VT52" s="0"/>
      <c r="VU52" s="0"/>
      <c r="VV52" s="0"/>
      <c r="VW52" s="0"/>
      <c r="VX52" s="0"/>
      <c r="VY52" s="0"/>
      <c r="VZ52" s="0"/>
      <c r="WA52" s="0"/>
      <c r="WB52" s="0"/>
      <c r="WC52" s="0"/>
      <c r="WD52" s="0"/>
      <c r="WE52" s="0"/>
      <c r="WF52" s="0"/>
      <c r="WG52" s="0"/>
      <c r="WH52" s="0"/>
      <c r="WI52" s="0"/>
      <c r="WJ52" s="0"/>
      <c r="WK52" s="0"/>
      <c r="WL52" s="0"/>
      <c r="WM52" s="0"/>
      <c r="WN52" s="0"/>
      <c r="WO52" s="0"/>
      <c r="WP52" s="0"/>
      <c r="WQ52" s="0"/>
      <c r="WR52" s="0"/>
      <c r="WS52" s="0"/>
      <c r="WT52" s="0"/>
      <c r="WU52" s="0"/>
      <c r="WV52" s="0"/>
      <c r="WW52" s="0"/>
      <c r="WX52" s="0"/>
      <c r="WY52" s="0"/>
      <c r="WZ52" s="0"/>
      <c r="XA52" s="0"/>
      <c r="XB52" s="0"/>
      <c r="XC52" s="0"/>
      <c r="XD52" s="0"/>
      <c r="XE52" s="0"/>
      <c r="XF52" s="0"/>
      <c r="XG52" s="0"/>
      <c r="XH52" s="0"/>
      <c r="XI52" s="0"/>
      <c r="XJ52" s="0"/>
      <c r="XK52" s="0"/>
      <c r="XL52" s="0"/>
      <c r="XM52" s="0"/>
      <c r="XN52" s="0"/>
      <c r="XO52" s="0"/>
      <c r="XP52" s="0"/>
      <c r="XQ52" s="0"/>
      <c r="XR52" s="0"/>
      <c r="XS52" s="0"/>
      <c r="XT52" s="0"/>
      <c r="XU52" s="0"/>
      <c r="XV52" s="0"/>
      <c r="XW52" s="0"/>
      <c r="XX52" s="0"/>
      <c r="XY52" s="0"/>
      <c r="XZ52" s="0"/>
      <c r="YA52" s="0"/>
      <c r="YB52" s="0"/>
      <c r="YC52" s="0"/>
      <c r="YD52" s="0"/>
      <c r="YE52" s="0"/>
      <c r="YF52" s="0"/>
      <c r="YG52" s="0"/>
      <c r="YH52" s="0"/>
      <c r="YI52" s="0"/>
      <c r="YJ52" s="0"/>
      <c r="YK52" s="0"/>
      <c r="YL52" s="0"/>
      <c r="YM52" s="0"/>
      <c r="YN52" s="0"/>
      <c r="YO52" s="0"/>
      <c r="YP52" s="0"/>
      <c r="YQ52" s="0"/>
      <c r="YR52" s="0"/>
      <c r="YS52" s="0"/>
      <c r="YT52" s="0"/>
      <c r="YU52" s="0"/>
      <c r="YV52" s="0"/>
      <c r="YW52" s="0"/>
      <c r="YX52" s="0"/>
      <c r="YY52" s="0"/>
      <c r="YZ52" s="0"/>
      <c r="ZA52" s="0"/>
      <c r="ZB52" s="0"/>
      <c r="ZC52" s="0"/>
      <c r="ZD52" s="0"/>
      <c r="ZE52" s="0"/>
      <c r="ZF52" s="0"/>
      <c r="ZG52" s="0"/>
      <c r="ZH52" s="0"/>
      <c r="ZI52" s="0"/>
      <c r="ZJ52" s="0"/>
      <c r="ZK52" s="0"/>
      <c r="ZL52" s="0"/>
      <c r="ZM52" s="0"/>
      <c r="ZN52" s="0"/>
      <c r="ZO52" s="0"/>
      <c r="ZP52" s="0"/>
      <c r="ZQ52" s="0"/>
      <c r="ZR52" s="0"/>
      <c r="ZS52" s="0"/>
      <c r="ZT52" s="0"/>
      <c r="ZU52" s="0"/>
      <c r="ZV52" s="0"/>
      <c r="ZW52" s="0"/>
      <c r="ZX52" s="0"/>
      <c r="ZY52" s="0"/>
      <c r="ZZ52" s="0"/>
      <c r="AAA52" s="0"/>
      <c r="AAB52" s="0"/>
      <c r="AAC52" s="0"/>
      <c r="AAD52" s="0"/>
      <c r="AAE52" s="0"/>
      <c r="AAF52" s="0"/>
      <c r="AAG52" s="0"/>
      <c r="AAH52" s="0"/>
      <c r="AAI52" s="0"/>
      <c r="AAJ52" s="0"/>
      <c r="AAK52" s="0"/>
      <c r="AAL52" s="0"/>
      <c r="AAM52" s="0"/>
      <c r="AAN52" s="0"/>
      <c r="AAO52" s="0"/>
      <c r="AAP52" s="0"/>
      <c r="AAQ52" s="0"/>
      <c r="AAR52" s="0"/>
      <c r="AAS52" s="0"/>
      <c r="AAT52" s="0"/>
      <c r="AAU52" s="0"/>
      <c r="AAV52" s="0"/>
      <c r="AAW52" s="0"/>
      <c r="AAX52" s="0"/>
      <c r="AAY52" s="0"/>
      <c r="AAZ52" s="0"/>
      <c r="ABA52" s="0"/>
      <c r="ABB52" s="0"/>
      <c r="ABC52" s="0"/>
      <c r="ABD52" s="0"/>
      <c r="ABE52" s="0"/>
      <c r="ABF52" s="0"/>
      <c r="ABG52" s="0"/>
      <c r="ABH52" s="0"/>
      <c r="ABI52" s="0"/>
      <c r="ABJ52" s="0"/>
      <c r="ABK52" s="0"/>
      <c r="ABL52" s="0"/>
      <c r="ABM52" s="0"/>
      <c r="ABN52" s="0"/>
      <c r="ABO52" s="0"/>
      <c r="ABP52" s="0"/>
      <c r="ABQ52" s="0"/>
      <c r="ABR52" s="0"/>
      <c r="ABS52" s="0"/>
      <c r="ABT52" s="0"/>
      <c r="ABU52" s="0"/>
      <c r="ABV52" s="0"/>
      <c r="ABW52" s="0"/>
      <c r="ABX52" s="0"/>
      <c r="ABY52" s="0"/>
      <c r="ABZ52" s="0"/>
      <c r="ACA52" s="0"/>
      <c r="ACB52" s="0"/>
      <c r="ACC52" s="0"/>
      <c r="ACD52" s="0"/>
      <c r="ACE52" s="0"/>
      <c r="ACF52" s="0"/>
      <c r="ACG52" s="0"/>
      <c r="ACH52" s="0"/>
      <c r="ACI52" s="0"/>
      <c r="ACJ52" s="0"/>
      <c r="ACK52" s="0"/>
      <c r="ACL52" s="0"/>
      <c r="ACM52" s="0"/>
      <c r="ACN52" s="0"/>
      <c r="ACO52" s="0"/>
      <c r="ACP52" s="0"/>
      <c r="ACQ52" s="0"/>
      <c r="ACR52" s="0"/>
      <c r="ACS52" s="0"/>
      <c r="ACT52" s="0"/>
      <c r="ACU52" s="0"/>
      <c r="ACV52" s="0"/>
      <c r="ACW52" s="0"/>
      <c r="ACX52" s="0"/>
      <c r="ACY52" s="0"/>
      <c r="ACZ52" s="0"/>
      <c r="ADA52" s="0"/>
      <c r="ADB52" s="0"/>
      <c r="ADC52" s="0"/>
      <c r="ADD52" s="0"/>
      <c r="ADE52" s="0"/>
      <c r="ADF52" s="0"/>
      <c r="ADG52" s="0"/>
      <c r="ADH52" s="0"/>
      <c r="ADI52" s="0"/>
      <c r="ADJ52" s="0"/>
      <c r="ADK52" s="0"/>
      <c r="ADL52" s="0"/>
      <c r="ADM52" s="0"/>
      <c r="ADN52" s="0"/>
      <c r="ADO52" s="0"/>
      <c r="ADP52" s="0"/>
      <c r="ADQ52" s="0"/>
      <c r="ADR52" s="0"/>
      <c r="ADS52" s="0"/>
      <c r="ADT52" s="0"/>
      <c r="ADU52" s="0"/>
      <c r="ADV52" s="0"/>
      <c r="ADW52" s="0"/>
      <c r="ADX52" s="0"/>
      <c r="ADY52" s="0"/>
      <c r="ADZ52" s="0"/>
      <c r="AEA52" s="0"/>
      <c r="AEB52" s="0"/>
      <c r="AEC52" s="0"/>
      <c r="AED52" s="0"/>
      <c r="AEE52" s="0"/>
      <c r="AEF52" s="0"/>
      <c r="AEG52" s="0"/>
      <c r="AEH52" s="0"/>
      <c r="AEI52" s="0"/>
      <c r="AEJ52" s="0"/>
      <c r="AEK52" s="0"/>
      <c r="AEL52" s="0"/>
      <c r="AEM52" s="0"/>
      <c r="AEN52" s="0"/>
      <c r="AEO52" s="0"/>
      <c r="AEP52" s="0"/>
      <c r="AEQ52" s="0"/>
      <c r="AER52" s="0"/>
      <c r="AES52" s="0"/>
      <c r="AET52" s="0"/>
      <c r="AEU52" s="0"/>
      <c r="AEV52" s="0"/>
      <c r="AEW52" s="0"/>
      <c r="AEX52" s="0"/>
      <c r="AEY52" s="0"/>
      <c r="AEZ52" s="0"/>
      <c r="AFA52" s="0"/>
      <c r="AFB52" s="0"/>
      <c r="AFC52" s="0"/>
      <c r="AFD52" s="0"/>
      <c r="AFE52" s="0"/>
      <c r="AFF52" s="0"/>
      <c r="AFG52" s="0"/>
      <c r="AFH52" s="0"/>
      <c r="AFI52" s="0"/>
      <c r="AFJ52" s="0"/>
      <c r="AFK52" s="0"/>
      <c r="AFL52" s="0"/>
      <c r="AFM52" s="0"/>
      <c r="AFN52" s="0"/>
      <c r="AFO52" s="0"/>
      <c r="AFP52" s="0"/>
      <c r="AFQ52" s="0"/>
      <c r="AFR52" s="0"/>
      <c r="AFS52" s="0"/>
      <c r="AFT52" s="0"/>
      <c r="AFU52" s="0"/>
      <c r="AFV52" s="0"/>
      <c r="AFW52" s="0"/>
      <c r="AFX52" s="0"/>
      <c r="AFY52" s="0"/>
      <c r="AFZ52" s="0"/>
      <c r="AGA52" s="0"/>
      <c r="AGB52" s="0"/>
      <c r="AGC52" s="0"/>
      <c r="AGD52" s="0"/>
      <c r="AGE52" s="0"/>
      <c r="AGF52" s="0"/>
      <c r="AGG52" s="0"/>
      <c r="AGH52" s="0"/>
      <c r="AGI52" s="0"/>
      <c r="AGJ52" s="0"/>
      <c r="AGK52" s="0"/>
      <c r="AGL52" s="0"/>
      <c r="AGM52" s="0"/>
      <c r="AGN52" s="0"/>
      <c r="AGO52" s="0"/>
      <c r="AGP52" s="0"/>
      <c r="AGQ52" s="0"/>
      <c r="AGR52" s="0"/>
      <c r="AGS52" s="0"/>
      <c r="AGT52" s="0"/>
      <c r="AGU52" s="0"/>
      <c r="AGV52" s="0"/>
      <c r="AGW52" s="0"/>
      <c r="AGX52" s="0"/>
      <c r="AGY52" s="0"/>
      <c r="AGZ52" s="0"/>
      <c r="AHA52" s="0"/>
      <c r="AHB52" s="0"/>
      <c r="AHC52" s="0"/>
      <c r="AHD52" s="0"/>
      <c r="AHE52" s="0"/>
      <c r="AHF52" s="0"/>
      <c r="AHG52" s="0"/>
      <c r="AHH52" s="0"/>
      <c r="AHI52" s="0"/>
      <c r="AHJ52" s="0"/>
      <c r="AHK52" s="0"/>
      <c r="AHL52" s="0"/>
      <c r="AHM52" s="0"/>
      <c r="AHN52" s="0"/>
      <c r="AHO52" s="0"/>
      <c r="AHP52" s="0"/>
      <c r="AHQ52" s="0"/>
      <c r="AHR52" s="0"/>
      <c r="AHS52" s="0"/>
      <c r="AHT52" s="0"/>
      <c r="AHU52" s="0"/>
      <c r="AHV52" s="0"/>
      <c r="AHW52" s="0"/>
      <c r="AHX52" s="0"/>
      <c r="AHY52" s="0"/>
      <c r="AHZ52" s="0"/>
      <c r="AIA52" s="0"/>
      <c r="AIB52" s="0"/>
      <c r="AIC52" s="0"/>
      <c r="AID52" s="0"/>
      <c r="AIE52" s="0"/>
      <c r="AIF52" s="0"/>
      <c r="AIG52" s="0"/>
      <c r="AIH52" s="0"/>
      <c r="AII52" s="0"/>
      <c r="AIJ52" s="0"/>
      <c r="AIK52" s="0"/>
      <c r="AIL52" s="0"/>
      <c r="AIM52" s="0"/>
      <c r="AIN52" s="0"/>
      <c r="AIO52" s="0"/>
      <c r="AIP52" s="0"/>
      <c r="AIQ52" s="0"/>
      <c r="AIR52" s="0"/>
      <c r="AIS52" s="0"/>
      <c r="AIT52" s="0"/>
      <c r="AIU52" s="0"/>
      <c r="AIV52" s="0"/>
      <c r="AIW52" s="0"/>
      <c r="AIX52" s="0"/>
      <c r="AIY52" s="0"/>
      <c r="AIZ52" s="0"/>
      <c r="AJA52" s="0"/>
      <c r="AJB52" s="0"/>
      <c r="AJC52" s="0"/>
      <c r="AJD52" s="0"/>
      <c r="AJE52" s="0"/>
      <c r="AJF52" s="0"/>
      <c r="AJG52" s="0"/>
      <c r="AJH52" s="0"/>
      <c r="AJI52" s="0"/>
      <c r="AJJ52" s="0"/>
      <c r="AJK52" s="0"/>
      <c r="AJL52" s="0"/>
      <c r="AJM52" s="0"/>
      <c r="AJN52" s="0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customFormat="false" ht="6.95" hidden="true" customHeight="true" outlineLevel="0" collapsed="false">
      <c r="A53" s="256"/>
      <c r="B53" s="257"/>
      <c r="C53" s="0"/>
      <c r="D53" s="0"/>
      <c r="E53" s="0"/>
      <c r="F53" s="0"/>
      <c r="G53" s="0"/>
      <c r="H53" s="0"/>
      <c r="I53" s="0"/>
      <c r="J53" s="0"/>
      <c r="K53" s="0"/>
      <c r="L53" s="257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  <c r="IX53" s="0"/>
      <c r="IY53" s="0"/>
      <c r="IZ53" s="0"/>
      <c r="JA53" s="0"/>
      <c r="JB53" s="0"/>
      <c r="JC53" s="0"/>
      <c r="JD53" s="0"/>
      <c r="JE53" s="0"/>
      <c r="JF53" s="0"/>
      <c r="JG53" s="0"/>
      <c r="JH53" s="0"/>
      <c r="JI53" s="0"/>
      <c r="JJ53" s="0"/>
      <c r="JK53" s="0"/>
      <c r="JL53" s="0"/>
      <c r="JM53" s="0"/>
      <c r="JN53" s="0"/>
      <c r="JO53" s="0"/>
      <c r="JP53" s="0"/>
      <c r="JQ53" s="0"/>
      <c r="JR53" s="0"/>
      <c r="JS53" s="0"/>
      <c r="JT53" s="0"/>
      <c r="JU53" s="0"/>
      <c r="JV53" s="0"/>
      <c r="JW53" s="0"/>
      <c r="JX53" s="0"/>
      <c r="JY53" s="0"/>
      <c r="JZ53" s="0"/>
      <c r="KA53" s="0"/>
      <c r="KB53" s="0"/>
      <c r="KC53" s="0"/>
      <c r="KD53" s="0"/>
      <c r="KE53" s="0"/>
      <c r="KF53" s="0"/>
      <c r="KG53" s="0"/>
      <c r="KH53" s="0"/>
      <c r="KI53" s="0"/>
      <c r="KJ53" s="0"/>
      <c r="KK53" s="0"/>
      <c r="KL53" s="0"/>
      <c r="KM53" s="0"/>
      <c r="KN53" s="0"/>
      <c r="KO53" s="0"/>
      <c r="KP53" s="0"/>
      <c r="KQ53" s="0"/>
      <c r="KR53" s="0"/>
      <c r="KS53" s="0"/>
      <c r="KT53" s="0"/>
      <c r="KU53" s="0"/>
      <c r="KV53" s="0"/>
      <c r="KW53" s="0"/>
      <c r="KX53" s="0"/>
      <c r="KY53" s="0"/>
      <c r="KZ53" s="0"/>
      <c r="LA53" s="0"/>
      <c r="LB53" s="0"/>
      <c r="LC53" s="0"/>
      <c r="LD53" s="0"/>
      <c r="LE53" s="0"/>
      <c r="LF53" s="0"/>
      <c r="LG53" s="0"/>
      <c r="LH53" s="0"/>
      <c r="LI53" s="0"/>
      <c r="LJ53" s="0"/>
      <c r="LK53" s="0"/>
      <c r="LL53" s="0"/>
      <c r="LM53" s="0"/>
      <c r="LN53" s="0"/>
      <c r="LO53" s="0"/>
      <c r="LP53" s="0"/>
      <c r="LQ53" s="0"/>
      <c r="LR53" s="0"/>
      <c r="LS53" s="0"/>
      <c r="LT53" s="0"/>
      <c r="LU53" s="0"/>
      <c r="LV53" s="0"/>
      <c r="LW53" s="0"/>
      <c r="LX53" s="0"/>
      <c r="LY53" s="0"/>
      <c r="LZ53" s="0"/>
      <c r="MA53" s="0"/>
      <c r="MB53" s="0"/>
      <c r="MC53" s="0"/>
      <c r="MD53" s="0"/>
      <c r="ME53" s="0"/>
      <c r="MF53" s="0"/>
      <c r="MG53" s="0"/>
      <c r="MH53" s="0"/>
      <c r="MI53" s="0"/>
      <c r="MJ53" s="0"/>
      <c r="MK53" s="0"/>
      <c r="ML53" s="0"/>
      <c r="MM53" s="0"/>
      <c r="MN53" s="0"/>
      <c r="MO53" s="0"/>
      <c r="MP53" s="0"/>
      <c r="MQ53" s="0"/>
      <c r="MR53" s="0"/>
      <c r="MS53" s="0"/>
      <c r="MT53" s="0"/>
      <c r="MU53" s="0"/>
      <c r="MV53" s="0"/>
      <c r="MW53" s="0"/>
      <c r="MX53" s="0"/>
      <c r="MY53" s="0"/>
      <c r="MZ53" s="0"/>
      <c r="NA53" s="0"/>
      <c r="NB53" s="0"/>
      <c r="NC53" s="0"/>
      <c r="ND53" s="0"/>
      <c r="NE53" s="0"/>
      <c r="NF53" s="0"/>
      <c r="NG53" s="0"/>
      <c r="NH53" s="0"/>
      <c r="NI53" s="0"/>
      <c r="NJ53" s="0"/>
      <c r="NK53" s="0"/>
      <c r="NL53" s="0"/>
      <c r="NM53" s="0"/>
      <c r="NN53" s="0"/>
      <c r="NO53" s="0"/>
      <c r="NP53" s="0"/>
      <c r="NQ53" s="0"/>
      <c r="NR53" s="0"/>
      <c r="NS53" s="0"/>
      <c r="NT53" s="0"/>
      <c r="NU53" s="0"/>
      <c r="NV53" s="0"/>
      <c r="NW53" s="0"/>
      <c r="NX53" s="0"/>
      <c r="NY53" s="0"/>
      <c r="NZ53" s="0"/>
      <c r="OA53" s="0"/>
      <c r="OB53" s="0"/>
      <c r="OC53" s="0"/>
      <c r="OD53" s="0"/>
      <c r="OE53" s="0"/>
      <c r="OF53" s="0"/>
      <c r="OG53" s="0"/>
      <c r="OH53" s="0"/>
      <c r="OI53" s="0"/>
      <c r="OJ53" s="0"/>
      <c r="OK53" s="0"/>
      <c r="OL53" s="0"/>
      <c r="OM53" s="0"/>
      <c r="ON53" s="0"/>
      <c r="OO53" s="0"/>
      <c r="OP53" s="0"/>
      <c r="OQ53" s="0"/>
      <c r="OR53" s="0"/>
      <c r="OS53" s="0"/>
      <c r="OT53" s="0"/>
      <c r="OU53" s="0"/>
      <c r="OV53" s="0"/>
      <c r="OW53" s="0"/>
      <c r="OX53" s="0"/>
      <c r="OY53" s="0"/>
      <c r="OZ53" s="0"/>
      <c r="PA53" s="0"/>
      <c r="PB53" s="0"/>
      <c r="PC53" s="0"/>
      <c r="PD53" s="0"/>
      <c r="PE53" s="0"/>
      <c r="PF53" s="0"/>
      <c r="PG53" s="0"/>
      <c r="PH53" s="0"/>
      <c r="PI53" s="0"/>
      <c r="PJ53" s="0"/>
      <c r="PK53" s="0"/>
      <c r="PL53" s="0"/>
      <c r="PM53" s="0"/>
      <c r="PN53" s="0"/>
      <c r="PO53" s="0"/>
      <c r="PP53" s="0"/>
      <c r="PQ53" s="0"/>
      <c r="PR53" s="0"/>
      <c r="PS53" s="0"/>
      <c r="PT53" s="0"/>
      <c r="PU53" s="0"/>
      <c r="PV53" s="0"/>
      <c r="PW53" s="0"/>
      <c r="PX53" s="0"/>
      <c r="PY53" s="0"/>
      <c r="PZ53" s="0"/>
      <c r="QA53" s="0"/>
      <c r="QB53" s="0"/>
      <c r="QC53" s="0"/>
      <c r="QD53" s="0"/>
      <c r="QE53" s="0"/>
      <c r="QF53" s="0"/>
      <c r="QG53" s="0"/>
      <c r="QH53" s="0"/>
      <c r="QI53" s="0"/>
      <c r="QJ53" s="0"/>
      <c r="QK53" s="0"/>
      <c r="QL53" s="0"/>
      <c r="QM53" s="0"/>
      <c r="QN53" s="0"/>
      <c r="QO53" s="0"/>
      <c r="QP53" s="0"/>
      <c r="QQ53" s="0"/>
      <c r="QR53" s="0"/>
      <c r="QS53" s="0"/>
      <c r="QT53" s="0"/>
      <c r="QU53" s="0"/>
      <c r="QV53" s="0"/>
      <c r="QW53" s="0"/>
      <c r="QX53" s="0"/>
      <c r="QY53" s="0"/>
      <c r="QZ53" s="0"/>
      <c r="RA53" s="0"/>
      <c r="RB53" s="0"/>
      <c r="RC53" s="0"/>
      <c r="RD53" s="0"/>
      <c r="RE53" s="0"/>
      <c r="RF53" s="0"/>
      <c r="RG53" s="0"/>
      <c r="RH53" s="0"/>
      <c r="RI53" s="0"/>
      <c r="RJ53" s="0"/>
      <c r="RK53" s="0"/>
      <c r="RL53" s="0"/>
      <c r="RM53" s="0"/>
      <c r="RN53" s="0"/>
      <c r="RO53" s="0"/>
      <c r="RP53" s="0"/>
      <c r="RQ53" s="0"/>
      <c r="RR53" s="0"/>
      <c r="RS53" s="0"/>
      <c r="RT53" s="0"/>
      <c r="RU53" s="0"/>
      <c r="RV53" s="0"/>
      <c r="RW53" s="0"/>
      <c r="RX53" s="0"/>
      <c r="RY53" s="0"/>
      <c r="RZ53" s="0"/>
      <c r="SA53" s="0"/>
      <c r="SB53" s="0"/>
      <c r="SC53" s="0"/>
      <c r="SD53" s="0"/>
      <c r="SE53" s="0"/>
      <c r="SF53" s="0"/>
      <c r="SG53" s="0"/>
      <c r="SH53" s="0"/>
      <c r="SI53" s="0"/>
      <c r="SJ53" s="0"/>
      <c r="SK53" s="0"/>
      <c r="SL53" s="0"/>
      <c r="SM53" s="0"/>
      <c r="SN53" s="0"/>
      <c r="SO53" s="0"/>
      <c r="SP53" s="0"/>
      <c r="SQ53" s="0"/>
      <c r="SR53" s="0"/>
      <c r="SS53" s="0"/>
      <c r="ST53" s="0"/>
      <c r="SU53" s="0"/>
      <c r="SV53" s="0"/>
      <c r="SW53" s="0"/>
      <c r="SX53" s="0"/>
      <c r="SY53" s="0"/>
      <c r="SZ53" s="0"/>
      <c r="TA53" s="0"/>
      <c r="TB53" s="0"/>
      <c r="TC53" s="0"/>
      <c r="TD53" s="0"/>
      <c r="TE53" s="0"/>
      <c r="TF53" s="0"/>
      <c r="TG53" s="0"/>
      <c r="TH53" s="0"/>
      <c r="TI53" s="0"/>
      <c r="TJ53" s="0"/>
      <c r="TK53" s="0"/>
      <c r="TL53" s="0"/>
      <c r="TM53" s="0"/>
      <c r="TN53" s="0"/>
      <c r="TO53" s="0"/>
      <c r="TP53" s="0"/>
      <c r="TQ53" s="0"/>
      <c r="TR53" s="0"/>
      <c r="TS53" s="0"/>
      <c r="TT53" s="0"/>
      <c r="TU53" s="0"/>
      <c r="TV53" s="0"/>
      <c r="TW53" s="0"/>
      <c r="TX53" s="0"/>
      <c r="TY53" s="0"/>
      <c r="TZ53" s="0"/>
      <c r="UA53" s="0"/>
      <c r="UB53" s="0"/>
      <c r="UC53" s="0"/>
      <c r="UD53" s="0"/>
      <c r="UE53" s="0"/>
      <c r="UF53" s="0"/>
      <c r="UG53" s="0"/>
      <c r="UH53" s="0"/>
      <c r="UI53" s="0"/>
      <c r="UJ53" s="0"/>
      <c r="UK53" s="0"/>
      <c r="UL53" s="0"/>
      <c r="UM53" s="0"/>
      <c r="UN53" s="0"/>
      <c r="UO53" s="0"/>
      <c r="UP53" s="0"/>
      <c r="UQ53" s="0"/>
      <c r="UR53" s="0"/>
      <c r="US53" s="0"/>
      <c r="UT53" s="0"/>
      <c r="UU53" s="0"/>
      <c r="UV53" s="0"/>
      <c r="UW53" s="0"/>
      <c r="UX53" s="0"/>
      <c r="UY53" s="0"/>
      <c r="UZ53" s="0"/>
      <c r="VA53" s="0"/>
      <c r="VB53" s="0"/>
      <c r="VC53" s="0"/>
      <c r="VD53" s="0"/>
      <c r="VE53" s="0"/>
      <c r="VF53" s="0"/>
      <c r="VG53" s="0"/>
      <c r="VH53" s="0"/>
      <c r="VI53" s="0"/>
      <c r="VJ53" s="0"/>
      <c r="VK53" s="0"/>
      <c r="VL53" s="0"/>
      <c r="VM53" s="0"/>
      <c r="VN53" s="0"/>
      <c r="VO53" s="0"/>
      <c r="VP53" s="0"/>
      <c r="VQ53" s="0"/>
      <c r="VR53" s="0"/>
      <c r="VS53" s="0"/>
      <c r="VT53" s="0"/>
      <c r="VU53" s="0"/>
      <c r="VV53" s="0"/>
      <c r="VW53" s="0"/>
      <c r="VX53" s="0"/>
      <c r="VY53" s="0"/>
      <c r="VZ53" s="0"/>
      <c r="WA53" s="0"/>
      <c r="WB53" s="0"/>
      <c r="WC53" s="0"/>
      <c r="WD53" s="0"/>
      <c r="WE53" s="0"/>
      <c r="WF53" s="0"/>
      <c r="WG53" s="0"/>
      <c r="WH53" s="0"/>
      <c r="WI53" s="0"/>
      <c r="WJ53" s="0"/>
      <c r="WK53" s="0"/>
      <c r="WL53" s="0"/>
      <c r="WM53" s="0"/>
      <c r="WN53" s="0"/>
      <c r="WO53" s="0"/>
      <c r="WP53" s="0"/>
      <c r="WQ53" s="0"/>
      <c r="WR53" s="0"/>
      <c r="WS53" s="0"/>
      <c r="WT53" s="0"/>
      <c r="WU53" s="0"/>
      <c r="WV53" s="0"/>
      <c r="WW53" s="0"/>
      <c r="WX53" s="0"/>
      <c r="WY53" s="0"/>
      <c r="WZ53" s="0"/>
      <c r="XA53" s="0"/>
      <c r="XB53" s="0"/>
      <c r="XC53" s="0"/>
      <c r="XD53" s="0"/>
      <c r="XE53" s="0"/>
      <c r="XF53" s="0"/>
      <c r="XG53" s="0"/>
      <c r="XH53" s="0"/>
      <c r="XI53" s="0"/>
      <c r="XJ53" s="0"/>
      <c r="XK53" s="0"/>
      <c r="XL53" s="0"/>
      <c r="XM53" s="0"/>
      <c r="XN53" s="0"/>
      <c r="XO53" s="0"/>
      <c r="XP53" s="0"/>
      <c r="XQ53" s="0"/>
      <c r="XR53" s="0"/>
      <c r="XS53" s="0"/>
      <c r="XT53" s="0"/>
      <c r="XU53" s="0"/>
      <c r="XV53" s="0"/>
      <c r="XW53" s="0"/>
      <c r="XX53" s="0"/>
      <c r="XY53" s="0"/>
      <c r="XZ53" s="0"/>
      <c r="YA53" s="0"/>
      <c r="YB53" s="0"/>
      <c r="YC53" s="0"/>
      <c r="YD53" s="0"/>
      <c r="YE53" s="0"/>
      <c r="YF53" s="0"/>
      <c r="YG53" s="0"/>
      <c r="YH53" s="0"/>
      <c r="YI53" s="0"/>
      <c r="YJ53" s="0"/>
      <c r="YK53" s="0"/>
      <c r="YL53" s="0"/>
      <c r="YM53" s="0"/>
      <c r="YN53" s="0"/>
      <c r="YO53" s="0"/>
      <c r="YP53" s="0"/>
      <c r="YQ53" s="0"/>
      <c r="YR53" s="0"/>
      <c r="YS53" s="0"/>
      <c r="YT53" s="0"/>
      <c r="YU53" s="0"/>
      <c r="YV53" s="0"/>
      <c r="YW53" s="0"/>
      <c r="YX53" s="0"/>
      <c r="YY53" s="0"/>
      <c r="YZ53" s="0"/>
      <c r="ZA53" s="0"/>
      <c r="ZB53" s="0"/>
      <c r="ZC53" s="0"/>
      <c r="ZD53" s="0"/>
      <c r="ZE53" s="0"/>
      <c r="ZF53" s="0"/>
      <c r="ZG53" s="0"/>
      <c r="ZH53" s="0"/>
      <c r="ZI53" s="0"/>
      <c r="ZJ53" s="0"/>
      <c r="ZK53" s="0"/>
      <c r="ZL53" s="0"/>
      <c r="ZM53" s="0"/>
      <c r="ZN53" s="0"/>
      <c r="ZO53" s="0"/>
      <c r="ZP53" s="0"/>
      <c r="ZQ53" s="0"/>
      <c r="ZR53" s="0"/>
      <c r="ZS53" s="0"/>
      <c r="ZT53" s="0"/>
      <c r="ZU53" s="0"/>
      <c r="ZV53" s="0"/>
      <c r="ZW53" s="0"/>
      <c r="ZX53" s="0"/>
      <c r="ZY53" s="0"/>
      <c r="ZZ53" s="0"/>
      <c r="AAA53" s="0"/>
      <c r="AAB53" s="0"/>
      <c r="AAC53" s="0"/>
      <c r="AAD53" s="0"/>
      <c r="AAE53" s="0"/>
      <c r="AAF53" s="0"/>
      <c r="AAG53" s="0"/>
      <c r="AAH53" s="0"/>
      <c r="AAI53" s="0"/>
      <c r="AAJ53" s="0"/>
      <c r="AAK53" s="0"/>
      <c r="AAL53" s="0"/>
      <c r="AAM53" s="0"/>
      <c r="AAN53" s="0"/>
      <c r="AAO53" s="0"/>
      <c r="AAP53" s="0"/>
      <c r="AAQ53" s="0"/>
      <c r="AAR53" s="0"/>
      <c r="AAS53" s="0"/>
      <c r="AAT53" s="0"/>
      <c r="AAU53" s="0"/>
      <c r="AAV53" s="0"/>
      <c r="AAW53" s="0"/>
      <c r="AAX53" s="0"/>
      <c r="AAY53" s="0"/>
      <c r="AAZ53" s="0"/>
      <c r="ABA53" s="0"/>
      <c r="ABB53" s="0"/>
      <c r="ABC53" s="0"/>
      <c r="ABD53" s="0"/>
      <c r="ABE53" s="0"/>
      <c r="ABF53" s="0"/>
      <c r="ABG53" s="0"/>
      <c r="ABH53" s="0"/>
      <c r="ABI53" s="0"/>
      <c r="ABJ53" s="0"/>
      <c r="ABK53" s="0"/>
      <c r="ABL53" s="0"/>
      <c r="ABM53" s="0"/>
      <c r="ABN53" s="0"/>
      <c r="ABO53" s="0"/>
      <c r="ABP53" s="0"/>
      <c r="ABQ53" s="0"/>
      <c r="ABR53" s="0"/>
      <c r="ABS53" s="0"/>
      <c r="ABT53" s="0"/>
      <c r="ABU53" s="0"/>
      <c r="ABV53" s="0"/>
      <c r="ABW53" s="0"/>
      <c r="ABX53" s="0"/>
      <c r="ABY53" s="0"/>
      <c r="ABZ53" s="0"/>
      <c r="ACA53" s="0"/>
      <c r="ACB53" s="0"/>
      <c r="ACC53" s="0"/>
      <c r="ACD53" s="0"/>
      <c r="ACE53" s="0"/>
      <c r="ACF53" s="0"/>
      <c r="ACG53" s="0"/>
      <c r="ACH53" s="0"/>
      <c r="ACI53" s="0"/>
      <c r="ACJ53" s="0"/>
      <c r="ACK53" s="0"/>
      <c r="ACL53" s="0"/>
      <c r="ACM53" s="0"/>
      <c r="ACN53" s="0"/>
      <c r="ACO53" s="0"/>
      <c r="ACP53" s="0"/>
      <c r="ACQ53" s="0"/>
      <c r="ACR53" s="0"/>
      <c r="ACS53" s="0"/>
      <c r="ACT53" s="0"/>
      <c r="ACU53" s="0"/>
      <c r="ACV53" s="0"/>
      <c r="ACW53" s="0"/>
      <c r="ACX53" s="0"/>
      <c r="ACY53" s="0"/>
      <c r="ACZ53" s="0"/>
      <c r="ADA53" s="0"/>
      <c r="ADB53" s="0"/>
      <c r="ADC53" s="0"/>
      <c r="ADD53" s="0"/>
      <c r="ADE53" s="0"/>
      <c r="ADF53" s="0"/>
      <c r="ADG53" s="0"/>
      <c r="ADH53" s="0"/>
      <c r="ADI53" s="0"/>
      <c r="ADJ53" s="0"/>
      <c r="ADK53" s="0"/>
      <c r="ADL53" s="0"/>
      <c r="ADM53" s="0"/>
      <c r="ADN53" s="0"/>
      <c r="ADO53" s="0"/>
      <c r="ADP53" s="0"/>
      <c r="ADQ53" s="0"/>
      <c r="ADR53" s="0"/>
      <c r="ADS53" s="0"/>
      <c r="ADT53" s="0"/>
      <c r="ADU53" s="0"/>
      <c r="ADV53" s="0"/>
      <c r="ADW53" s="0"/>
      <c r="ADX53" s="0"/>
      <c r="ADY53" s="0"/>
      <c r="ADZ53" s="0"/>
      <c r="AEA53" s="0"/>
      <c r="AEB53" s="0"/>
      <c r="AEC53" s="0"/>
      <c r="AED53" s="0"/>
      <c r="AEE53" s="0"/>
      <c r="AEF53" s="0"/>
      <c r="AEG53" s="0"/>
      <c r="AEH53" s="0"/>
      <c r="AEI53" s="0"/>
      <c r="AEJ53" s="0"/>
      <c r="AEK53" s="0"/>
      <c r="AEL53" s="0"/>
      <c r="AEM53" s="0"/>
      <c r="AEN53" s="0"/>
      <c r="AEO53" s="0"/>
      <c r="AEP53" s="0"/>
      <c r="AEQ53" s="0"/>
      <c r="AER53" s="0"/>
      <c r="AES53" s="0"/>
      <c r="AET53" s="0"/>
      <c r="AEU53" s="0"/>
      <c r="AEV53" s="0"/>
      <c r="AEW53" s="0"/>
      <c r="AEX53" s="0"/>
      <c r="AEY53" s="0"/>
      <c r="AEZ53" s="0"/>
      <c r="AFA53" s="0"/>
      <c r="AFB53" s="0"/>
      <c r="AFC53" s="0"/>
      <c r="AFD53" s="0"/>
      <c r="AFE53" s="0"/>
      <c r="AFF53" s="0"/>
      <c r="AFG53" s="0"/>
      <c r="AFH53" s="0"/>
      <c r="AFI53" s="0"/>
      <c r="AFJ53" s="0"/>
      <c r="AFK53" s="0"/>
      <c r="AFL53" s="0"/>
      <c r="AFM53" s="0"/>
      <c r="AFN53" s="0"/>
      <c r="AFO53" s="0"/>
      <c r="AFP53" s="0"/>
      <c r="AFQ53" s="0"/>
      <c r="AFR53" s="0"/>
      <c r="AFS53" s="0"/>
      <c r="AFT53" s="0"/>
      <c r="AFU53" s="0"/>
      <c r="AFV53" s="0"/>
      <c r="AFW53" s="0"/>
      <c r="AFX53" s="0"/>
      <c r="AFY53" s="0"/>
      <c r="AFZ53" s="0"/>
      <c r="AGA53" s="0"/>
      <c r="AGB53" s="0"/>
      <c r="AGC53" s="0"/>
      <c r="AGD53" s="0"/>
      <c r="AGE53" s="0"/>
      <c r="AGF53" s="0"/>
      <c r="AGG53" s="0"/>
      <c r="AGH53" s="0"/>
      <c r="AGI53" s="0"/>
      <c r="AGJ53" s="0"/>
      <c r="AGK53" s="0"/>
      <c r="AGL53" s="0"/>
      <c r="AGM53" s="0"/>
      <c r="AGN53" s="0"/>
      <c r="AGO53" s="0"/>
      <c r="AGP53" s="0"/>
      <c r="AGQ53" s="0"/>
      <c r="AGR53" s="0"/>
      <c r="AGS53" s="0"/>
      <c r="AGT53" s="0"/>
      <c r="AGU53" s="0"/>
      <c r="AGV53" s="0"/>
      <c r="AGW53" s="0"/>
      <c r="AGX53" s="0"/>
      <c r="AGY53" s="0"/>
      <c r="AGZ53" s="0"/>
      <c r="AHA53" s="0"/>
      <c r="AHB53" s="0"/>
      <c r="AHC53" s="0"/>
      <c r="AHD53" s="0"/>
      <c r="AHE53" s="0"/>
      <c r="AHF53" s="0"/>
      <c r="AHG53" s="0"/>
      <c r="AHH53" s="0"/>
      <c r="AHI53" s="0"/>
      <c r="AHJ53" s="0"/>
      <c r="AHK53" s="0"/>
      <c r="AHL53" s="0"/>
      <c r="AHM53" s="0"/>
      <c r="AHN53" s="0"/>
      <c r="AHO53" s="0"/>
      <c r="AHP53" s="0"/>
      <c r="AHQ53" s="0"/>
      <c r="AHR53" s="0"/>
      <c r="AHS53" s="0"/>
      <c r="AHT53" s="0"/>
      <c r="AHU53" s="0"/>
      <c r="AHV53" s="0"/>
      <c r="AHW53" s="0"/>
      <c r="AHX53" s="0"/>
      <c r="AHY53" s="0"/>
      <c r="AHZ53" s="0"/>
      <c r="AIA53" s="0"/>
      <c r="AIB53" s="0"/>
      <c r="AIC53" s="0"/>
      <c r="AID53" s="0"/>
      <c r="AIE53" s="0"/>
      <c r="AIF53" s="0"/>
      <c r="AIG53" s="0"/>
      <c r="AIH53" s="0"/>
      <c r="AII53" s="0"/>
      <c r="AIJ53" s="0"/>
      <c r="AIK53" s="0"/>
      <c r="AIL53" s="0"/>
      <c r="AIM53" s="0"/>
      <c r="AIN53" s="0"/>
      <c r="AIO53" s="0"/>
      <c r="AIP53" s="0"/>
      <c r="AIQ53" s="0"/>
      <c r="AIR53" s="0"/>
      <c r="AIS53" s="0"/>
      <c r="AIT53" s="0"/>
      <c r="AIU53" s="0"/>
      <c r="AIV53" s="0"/>
      <c r="AIW53" s="0"/>
      <c r="AIX53" s="0"/>
      <c r="AIY53" s="0"/>
      <c r="AIZ53" s="0"/>
      <c r="AJA53" s="0"/>
      <c r="AJB53" s="0"/>
      <c r="AJC53" s="0"/>
      <c r="AJD53" s="0"/>
      <c r="AJE53" s="0"/>
      <c r="AJF53" s="0"/>
      <c r="AJG53" s="0"/>
      <c r="AJH53" s="0"/>
      <c r="AJI53" s="0"/>
      <c r="AJJ53" s="0"/>
      <c r="AJK53" s="0"/>
      <c r="AJL53" s="0"/>
      <c r="AJM53" s="0"/>
      <c r="AJN53" s="0"/>
      <c r="AJO53" s="0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customFormat="false" ht="13.7" hidden="true" customHeight="true" outlineLevel="0" collapsed="false">
      <c r="A54" s="256"/>
      <c r="B54" s="257"/>
      <c r="C54" s="254" t="s">
        <v>801</v>
      </c>
      <c r="D54" s="0"/>
      <c r="E54" s="0"/>
      <c r="F54" s="248" t="n">
        <f aca="false">E15</f>
        <v>0</v>
      </c>
      <c r="G54" s="0"/>
      <c r="H54" s="0"/>
      <c r="I54" s="254" t="s">
        <v>25</v>
      </c>
      <c r="J54" s="280" t="n">
        <f aca="false">E21</f>
        <v>0</v>
      </c>
      <c r="K54" s="0"/>
      <c r="L54" s="257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  <c r="IX54" s="0"/>
      <c r="IY54" s="0"/>
      <c r="IZ54" s="0"/>
      <c r="JA54" s="0"/>
      <c r="JB54" s="0"/>
      <c r="JC54" s="0"/>
      <c r="JD54" s="0"/>
      <c r="JE54" s="0"/>
      <c r="JF54" s="0"/>
      <c r="JG54" s="0"/>
      <c r="JH54" s="0"/>
      <c r="JI54" s="0"/>
      <c r="JJ54" s="0"/>
      <c r="JK54" s="0"/>
      <c r="JL54" s="0"/>
      <c r="JM54" s="0"/>
      <c r="JN54" s="0"/>
      <c r="JO54" s="0"/>
      <c r="JP54" s="0"/>
      <c r="JQ54" s="0"/>
      <c r="JR54" s="0"/>
      <c r="JS54" s="0"/>
      <c r="JT54" s="0"/>
      <c r="JU54" s="0"/>
      <c r="JV54" s="0"/>
      <c r="JW54" s="0"/>
      <c r="JX54" s="0"/>
      <c r="JY54" s="0"/>
      <c r="JZ54" s="0"/>
      <c r="KA54" s="0"/>
      <c r="KB54" s="0"/>
      <c r="KC54" s="0"/>
      <c r="KD54" s="0"/>
      <c r="KE54" s="0"/>
      <c r="KF54" s="0"/>
      <c r="KG54" s="0"/>
      <c r="KH54" s="0"/>
      <c r="KI54" s="0"/>
      <c r="KJ54" s="0"/>
      <c r="KK54" s="0"/>
      <c r="KL54" s="0"/>
      <c r="KM54" s="0"/>
      <c r="KN54" s="0"/>
      <c r="KO54" s="0"/>
      <c r="KP54" s="0"/>
      <c r="KQ54" s="0"/>
      <c r="KR54" s="0"/>
      <c r="KS54" s="0"/>
      <c r="KT54" s="0"/>
      <c r="KU54" s="0"/>
      <c r="KV54" s="0"/>
      <c r="KW54" s="0"/>
      <c r="KX54" s="0"/>
      <c r="KY54" s="0"/>
      <c r="KZ54" s="0"/>
      <c r="LA54" s="0"/>
      <c r="LB54" s="0"/>
      <c r="LC54" s="0"/>
      <c r="LD54" s="0"/>
      <c r="LE54" s="0"/>
      <c r="LF54" s="0"/>
      <c r="LG54" s="0"/>
      <c r="LH54" s="0"/>
      <c r="LI54" s="0"/>
      <c r="LJ54" s="0"/>
      <c r="LK54" s="0"/>
      <c r="LL54" s="0"/>
      <c r="LM54" s="0"/>
      <c r="LN54" s="0"/>
      <c r="LO54" s="0"/>
      <c r="LP54" s="0"/>
      <c r="LQ54" s="0"/>
      <c r="LR54" s="0"/>
      <c r="LS54" s="0"/>
      <c r="LT54" s="0"/>
      <c r="LU54" s="0"/>
      <c r="LV54" s="0"/>
      <c r="LW54" s="0"/>
      <c r="LX54" s="0"/>
      <c r="LY54" s="0"/>
      <c r="LZ54" s="0"/>
      <c r="MA54" s="0"/>
      <c r="MB54" s="0"/>
      <c r="MC54" s="0"/>
      <c r="MD54" s="0"/>
      <c r="ME54" s="0"/>
      <c r="MF54" s="0"/>
      <c r="MG54" s="0"/>
      <c r="MH54" s="0"/>
      <c r="MI54" s="0"/>
      <c r="MJ54" s="0"/>
      <c r="MK54" s="0"/>
      <c r="ML54" s="0"/>
      <c r="MM54" s="0"/>
      <c r="MN54" s="0"/>
      <c r="MO54" s="0"/>
      <c r="MP54" s="0"/>
      <c r="MQ54" s="0"/>
      <c r="MR54" s="0"/>
      <c r="MS54" s="0"/>
      <c r="MT54" s="0"/>
      <c r="MU54" s="0"/>
      <c r="MV54" s="0"/>
      <c r="MW54" s="0"/>
      <c r="MX54" s="0"/>
      <c r="MY54" s="0"/>
      <c r="MZ54" s="0"/>
      <c r="NA54" s="0"/>
      <c r="NB54" s="0"/>
      <c r="NC54" s="0"/>
      <c r="ND54" s="0"/>
      <c r="NE54" s="0"/>
      <c r="NF54" s="0"/>
      <c r="NG54" s="0"/>
      <c r="NH54" s="0"/>
      <c r="NI54" s="0"/>
      <c r="NJ54" s="0"/>
      <c r="NK54" s="0"/>
      <c r="NL54" s="0"/>
      <c r="NM54" s="0"/>
      <c r="NN54" s="0"/>
      <c r="NO54" s="0"/>
      <c r="NP54" s="0"/>
      <c r="NQ54" s="0"/>
      <c r="NR54" s="0"/>
      <c r="NS54" s="0"/>
      <c r="NT54" s="0"/>
      <c r="NU54" s="0"/>
      <c r="NV54" s="0"/>
      <c r="NW54" s="0"/>
      <c r="NX54" s="0"/>
      <c r="NY54" s="0"/>
      <c r="NZ54" s="0"/>
      <c r="OA54" s="0"/>
      <c r="OB54" s="0"/>
      <c r="OC54" s="0"/>
      <c r="OD54" s="0"/>
      <c r="OE54" s="0"/>
      <c r="OF54" s="0"/>
      <c r="OG54" s="0"/>
      <c r="OH54" s="0"/>
      <c r="OI54" s="0"/>
      <c r="OJ54" s="0"/>
      <c r="OK54" s="0"/>
      <c r="OL54" s="0"/>
      <c r="OM54" s="0"/>
      <c r="ON54" s="0"/>
      <c r="OO54" s="0"/>
      <c r="OP54" s="0"/>
      <c r="OQ54" s="0"/>
      <c r="OR54" s="0"/>
      <c r="OS54" s="0"/>
      <c r="OT54" s="0"/>
      <c r="OU54" s="0"/>
      <c r="OV54" s="0"/>
      <c r="OW54" s="0"/>
      <c r="OX54" s="0"/>
      <c r="OY54" s="0"/>
      <c r="OZ54" s="0"/>
      <c r="PA54" s="0"/>
      <c r="PB54" s="0"/>
      <c r="PC54" s="0"/>
      <c r="PD54" s="0"/>
      <c r="PE54" s="0"/>
      <c r="PF54" s="0"/>
      <c r="PG54" s="0"/>
      <c r="PH54" s="0"/>
      <c r="PI54" s="0"/>
      <c r="PJ54" s="0"/>
      <c r="PK54" s="0"/>
      <c r="PL54" s="0"/>
      <c r="PM54" s="0"/>
      <c r="PN54" s="0"/>
      <c r="PO54" s="0"/>
      <c r="PP54" s="0"/>
      <c r="PQ54" s="0"/>
      <c r="PR54" s="0"/>
      <c r="PS54" s="0"/>
      <c r="PT54" s="0"/>
      <c r="PU54" s="0"/>
      <c r="PV54" s="0"/>
      <c r="PW54" s="0"/>
      <c r="PX54" s="0"/>
      <c r="PY54" s="0"/>
      <c r="PZ54" s="0"/>
      <c r="QA54" s="0"/>
      <c r="QB54" s="0"/>
      <c r="QC54" s="0"/>
      <c r="QD54" s="0"/>
      <c r="QE54" s="0"/>
      <c r="QF54" s="0"/>
      <c r="QG54" s="0"/>
      <c r="QH54" s="0"/>
      <c r="QI54" s="0"/>
      <c r="QJ54" s="0"/>
      <c r="QK54" s="0"/>
      <c r="QL54" s="0"/>
      <c r="QM54" s="0"/>
      <c r="QN54" s="0"/>
      <c r="QO54" s="0"/>
      <c r="QP54" s="0"/>
      <c r="QQ54" s="0"/>
      <c r="QR54" s="0"/>
      <c r="QS54" s="0"/>
      <c r="QT54" s="0"/>
      <c r="QU54" s="0"/>
      <c r="QV54" s="0"/>
      <c r="QW54" s="0"/>
      <c r="QX54" s="0"/>
      <c r="QY54" s="0"/>
      <c r="QZ54" s="0"/>
      <c r="RA54" s="0"/>
      <c r="RB54" s="0"/>
      <c r="RC54" s="0"/>
      <c r="RD54" s="0"/>
      <c r="RE54" s="0"/>
      <c r="RF54" s="0"/>
      <c r="RG54" s="0"/>
      <c r="RH54" s="0"/>
      <c r="RI54" s="0"/>
      <c r="RJ54" s="0"/>
      <c r="RK54" s="0"/>
      <c r="RL54" s="0"/>
      <c r="RM54" s="0"/>
      <c r="RN54" s="0"/>
      <c r="RO54" s="0"/>
      <c r="RP54" s="0"/>
      <c r="RQ54" s="0"/>
      <c r="RR54" s="0"/>
      <c r="RS54" s="0"/>
      <c r="RT54" s="0"/>
      <c r="RU54" s="0"/>
      <c r="RV54" s="0"/>
      <c r="RW54" s="0"/>
      <c r="RX54" s="0"/>
      <c r="RY54" s="0"/>
      <c r="RZ54" s="0"/>
      <c r="SA54" s="0"/>
      <c r="SB54" s="0"/>
      <c r="SC54" s="0"/>
      <c r="SD54" s="0"/>
      <c r="SE54" s="0"/>
      <c r="SF54" s="0"/>
      <c r="SG54" s="0"/>
      <c r="SH54" s="0"/>
      <c r="SI54" s="0"/>
      <c r="SJ54" s="0"/>
      <c r="SK54" s="0"/>
      <c r="SL54" s="0"/>
      <c r="SM54" s="0"/>
      <c r="SN54" s="0"/>
      <c r="SO54" s="0"/>
      <c r="SP54" s="0"/>
      <c r="SQ54" s="0"/>
      <c r="SR54" s="0"/>
      <c r="SS54" s="0"/>
      <c r="ST54" s="0"/>
      <c r="SU54" s="0"/>
      <c r="SV54" s="0"/>
      <c r="SW54" s="0"/>
      <c r="SX54" s="0"/>
      <c r="SY54" s="0"/>
      <c r="SZ54" s="0"/>
      <c r="TA54" s="0"/>
      <c r="TB54" s="0"/>
      <c r="TC54" s="0"/>
      <c r="TD54" s="0"/>
      <c r="TE54" s="0"/>
      <c r="TF54" s="0"/>
      <c r="TG54" s="0"/>
      <c r="TH54" s="0"/>
      <c r="TI54" s="0"/>
      <c r="TJ54" s="0"/>
      <c r="TK54" s="0"/>
      <c r="TL54" s="0"/>
      <c r="TM54" s="0"/>
      <c r="TN54" s="0"/>
      <c r="TO54" s="0"/>
      <c r="TP54" s="0"/>
      <c r="TQ54" s="0"/>
      <c r="TR54" s="0"/>
      <c r="TS54" s="0"/>
      <c r="TT54" s="0"/>
      <c r="TU54" s="0"/>
      <c r="TV54" s="0"/>
      <c r="TW54" s="0"/>
      <c r="TX54" s="0"/>
      <c r="TY54" s="0"/>
      <c r="TZ54" s="0"/>
      <c r="UA54" s="0"/>
      <c r="UB54" s="0"/>
      <c r="UC54" s="0"/>
      <c r="UD54" s="0"/>
      <c r="UE54" s="0"/>
      <c r="UF54" s="0"/>
      <c r="UG54" s="0"/>
      <c r="UH54" s="0"/>
      <c r="UI54" s="0"/>
      <c r="UJ54" s="0"/>
      <c r="UK54" s="0"/>
      <c r="UL54" s="0"/>
      <c r="UM54" s="0"/>
      <c r="UN54" s="0"/>
      <c r="UO54" s="0"/>
      <c r="UP54" s="0"/>
      <c r="UQ54" s="0"/>
      <c r="UR54" s="0"/>
      <c r="US54" s="0"/>
      <c r="UT54" s="0"/>
      <c r="UU54" s="0"/>
      <c r="UV54" s="0"/>
      <c r="UW54" s="0"/>
      <c r="UX54" s="0"/>
      <c r="UY54" s="0"/>
      <c r="UZ54" s="0"/>
      <c r="VA54" s="0"/>
      <c r="VB54" s="0"/>
      <c r="VC54" s="0"/>
      <c r="VD54" s="0"/>
      <c r="VE54" s="0"/>
      <c r="VF54" s="0"/>
      <c r="VG54" s="0"/>
      <c r="VH54" s="0"/>
      <c r="VI54" s="0"/>
      <c r="VJ54" s="0"/>
      <c r="VK54" s="0"/>
      <c r="VL54" s="0"/>
      <c r="VM54" s="0"/>
      <c r="VN54" s="0"/>
      <c r="VO54" s="0"/>
      <c r="VP54" s="0"/>
      <c r="VQ54" s="0"/>
      <c r="VR54" s="0"/>
      <c r="VS54" s="0"/>
      <c r="VT54" s="0"/>
      <c r="VU54" s="0"/>
      <c r="VV54" s="0"/>
      <c r="VW54" s="0"/>
      <c r="VX54" s="0"/>
      <c r="VY54" s="0"/>
      <c r="VZ54" s="0"/>
      <c r="WA54" s="0"/>
      <c r="WB54" s="0"/>
      <c r="WC54" s="0"/>
      <c r="WD54" s="0"/>
      <c r="WE54" s="0"/>
      <c r="WF54" s="0"/>
      <c r="WG54" s="0"/>
      <c r="WH54" s="0"/>
      <c r="WI54" s="0"/>
      <c r="WJ54" s="0"/>
      <c r="WK54" s="0"/>
      <c r="WL54" s="0"/>
      <c r="WM54" s="0"/>
      <c r="WN54" s="0"/>
      <c r="WO54" s="0"/>
      <c r="WP54" s="0"/>
      <c r="WQ54" s="0"/>
      <c r="WR54" s="0"/>
      <c r="WS54" s="0"/>
      <c r="WT54" s="0"/>
      <c r="WU54" s="0"/>
      <c r="WV54" s="0"/>
      <c r="WW54" s="0"/>
      <c r="WX54" s="0"/>
      <c r="WY54" s="0"/>
      <c r="WZ54" s="0"/>
      <c r="XA54" s="0"/>
      <c r="XB54" s="0"/>
      <c r="XC54" s="0"/>
      <c r="XD54" s="0"/>
      <c r="XE54" s="0"/>
      <c r="XF54" s="0"/>
      <c r="XG54" s="0"/>
      <c r="XH54" s="0"/>
      <c r="XI54" s="0"/>
      <c r="XJ54" s="0"/>
      <c r="XK54" s="0"/>
      <c r="XL54" s="0"/>
      <c r="XM54" s="0"/>
      <c r="XN54" s="0"/>
      <c r="XO54" s="0"/>
      <c r="XP54" s="0"/>
      <c r="XQ54" s="0"/>
      <c r="XR54" s="0"/>
      <c r="XS54" s="0"/>
      <c r="XT54" s="0"/>
      <c r="XU54" s="0"/>
      <c r="XV54" s="0"/>
      <c r="XW54" s="0"/>
      <c r="XX54" s="0"/>
      <c r="XY54" s="0"/>
      <c r="XZ54" s="0"/>
      <c r="YA54" s="0"/>
      <c r="YB54" s="0"/>
      <c r="YC54" s="0"/>
      <c r="YD54" s="0"/>
      <c r="YE54" s="0"/>
      <c r="YF54" s="0"/>
      <c r="YG54" s="0"/>
      <c r="YH54" s="0"/>
      <c r="YI54" s="0"/>
      <c r="YJ54" s="0"/>
      <c r="YK54" s="0"/>
      <c r="YL54" s="0"/>
      <c r="YM54" s="0"/>
      <c r="YN54" s="0"/>
      <c r="YO54" s="0"/>
      <c r="YP54" s="0"/>
      <c r="YQ54" s="0"/>
      <c r="YR54" s="0"/>
      <c r="YS54" s="0"/>
      <c r="YT54" s="0"/>
      <c r="YU54" s="0"/>
      <c r="YV54" s="0"/>
      <c r="YW54" s="0"/>
      <c r="YX54" s="0"/>
      <c r="YY54" s="0"/>
      <c r="YZ54" s="0"/>
      <c r="ZA54" s="0"/>
      <c r="ZB54" s="0"/>
      <c r="ZC54" s="0"/>
      <c r="ZD54" s="0"/>
      <c r="ZE54" s="0"/>
      <c r="ZF54" s="0"/>
      <c r="ZG54" s="0"/>
      <c r="ZH54" s="0"/>
      <c r="ZI54" s="0"/>
      <c r="ZJ54" s="0"/>
      <c r="ZK54" s="0"/>
      <c r="ZL54" s="0"/>
      <c r="ZM54" s="0"/>
      <c r="ZN54" s="0"/>
      <c r="ZO54" s="0"/>
      <c r="ZP54" s="0"/>
      <c r="ZQ54" s="0"/>
      <c r="ZR54" s="0"/>
      <c r="ZS54" s="0"/>
      <c r="ZT54" s="0"/>
      <c r="ZU54" s="0"/>
      <c r="ZV54" s="0"/>
      <c r="ZW54" s="0"/>
      <c r="ZX54" s="0"/>
      <c r="ZY54" s="0"/>
      <c r="ZZ54" s="0"/>
      <c r="AAA54" s="0"/>
      <c r="AAB54" s="0"/>
      <c r="AAC54" s="0"/>
      <c r="AAD54" s="0"/>
      <c r="AAE54" s="0"/>
      <c r="AAF54" s="0"/>
      <c r="AAG54" s="0"/>
      <c r="AAH54" s="0"/>
      <c r="AAI54" s="0"/>
      <c r="AAJ54" s="0"/>
      <c r="AAK54" s="0"/>
      <c r="AAL54" s="0"/>
      <c r="AAM54" s="0"/>
      <c r="AAN54" s="0"/>
      <c r="AAO54" s="0"/>
      <c r="AAP54" s="0"/>
      <c r="AAQ54" s="0"/>
      <c r="AAR54" s="0"/>
      <c r="AAS54" s="0"/>
      <c r="AAT54" s="0"/>
      <c r="AAU54" s="0"/>
      <c r="AAV54" s="0"/>
      <c r="AAW54" s="0"/>
      <c r="AAX54" s="0"/>
      <c r="AAY54" s="0"/>
      <c r="AAZ54" s="0"/>
      <c r="ABA54" s="0"/>
      <c r="ABB54" s="0"/>
      <c r="ABC54" s="0"/>
      <c r="ABD54" s="0"/>
      <c r="ABE54" s="0"/>
      <c r="ABF54" s="0"/>
      <c r="ABG54" s="0"/>
      <c r="ABH54" s="0"/>
      <c r="ABI54" s="0"/>
      <c r="ABJ54" s="0"/>
      <c r="ABK54" s="0"/>
      <c r="ABL54" s="0"/>
      <c r="ABM54" s="0"/>
      <c r="ABN54" s="0"/>
      <c r="ABO54" s="0"/>
      <c r="ABP54" s="0"/>
      <c r="ABQ54" s="0"/>
      <c r="ABR54" s="0"/>
      <c r="ABS54" s="0"/>
      <c r="ABT54" s="0"/>
      <c r="ABU54" s="0"/>
      <c r="ABV54" s="0"/>
      <c r="ABW54" s="0"/>
      <c r="ABX54" s="0"/>
      <c r="ABY54" s="0"/>
      <c r="ABZ54" s="0"/>
      <c r="ACA54" s="0"/>
      <c r="ACB54" s="0"/>
      <c r="ACC54" s="0"/>
      <c r="ACD54" s="0"/>
      <c r="ACE54" s="0"/>
      <c r="ACF54" s="0"/>
      <c r="ACG54" s="0"/>
      <c r="ACH54" s="0"/>
      <c r="ACI54" s="0"/>
      <c r="ACJ54" s="0"/>
      <c r="ACK54" s="0"/>
      <c r="ACL54" s="0"/>
      <c r="ACM54" s="0"/>
      <c r="ACN54" s="0"/>
      <c r="ACO54" s="0"/>
      <c r="ACP54" s="0"/>
      <c r="ACQ54" s="0"/>
      <c r="ACR54" s="0"/>
      <c r="ACS54" s="0"/>
      <c r="ACT54" s="0"/>
      <c r="ACU54" s="0"/>
      <c r="ACV54" s="0"/>
      <c r="ACW54" s="0"/>
      <c r="ACX54" s="0"/>
      <c r="ACY54" s="0"/>
      <c r="ACZ54" s="0"/>
      <c r="ADA54" s="0"/>
      <c r="ADB54" s="0"/>
      <c r="ADC54" s="0"/>
      <c r="ADD54" s="0"/>
      <c r="ADE54" s="0"/>
      <c r="ADF54" s="0"/>
      <c r="ADG54" s="0"/>
      <c r="ADH54" s="0"/>
      <c r="ADI54" s="0"/>
      <c r="ADJ54" s="0"/>
      <c r="ADK54" s="0"/>
      <c r="ADL54" s="0"/>
      <c r="ADM54" s="0"/>
      <c r="ADN54" s="0"/>
      <c r="ADO54" s="0"/>
      <c r="ADP54" s="0"/>
      <c r="ADQ54" s="0"/>
      <c r="ADR54" s="0"/>
      <c r="ADS54" s="0"/>
      <c r="ADT54" s="0"/>
      <c r="ADU54" s="0"/>
      <c r="ADV54" s="0"/>
      <c r="ADW54" s="0"/>
      <c r="ADX54" s="0"/>
      <c r="ADY54" s="0"/>
      <c r="ADZ54" s="0"/>
      <c r="AEA54" s="0"/>
      <c r="AEB54" s="0"/>
      <c r="AEC54" s="0"/>
      <c r="AED54" s="0"/>
      <c r="AEE54" s="0"/>
      <c r="AEF54" s="0"/>
      <c r="AEG54" s="0"/>
      <c r="AEH54" s="0"/>
      <c r="AEI54" s="0"/>
      <c r="AEJ54" s="0"/>
      <c r="AEK54" s="0"/>
      <c r="AEL54" s="0"/>
      <c r="AEM54" s="0"/>
      <c r="AEN54" s="0"/>
      <c r="AEO54" s="0"/>
      <c r="AEP54" s="0"/>
      <c r="AEQ54" s="0"/>
      <c r="AER54" s="0"/>
      <c r="AES54" s="0"/>
      <c r="AET54" s="0"/>
      <c r="AEU54" s="0"/>
      <c r="AEV54" s="0"/>
      <c r="AEW54" s="0"/>
      <c r="AEX54" s="0"/>
      <c r="AEY54" s="0"/>
      <c r="AEZ54" s="0"/>
      <c r="AFA54" s="0"/>
      <c r="AFB54" s="0"/>
      <c r="AFC54" s="0"/>
      <c r="AFD54" s="0"/>
      <c r="AFE54" s="0"/>
      <c r="AFF54" s="0"/>
      <c r="AFG54" s="0"/>
      <c r="AFH54" s="0"/>
      <c r="AFI54" s="0"/>
      <c r="AFJ54" s="0"/>
      <c r="AFK54" s="0"/>
      <c r="AFL54" s="0"/>
      <c r="AFM54" s="0"/>
      <c r="AFN54" s="0"/>
      <c r="AFO54" s="0"/>
      <c r="AFP54" s="0"/>
      <c r="AFQ54" s="0"/>
      <c r="AFR54" s="0"/>
      <c r="AFS54" s="0"/>
      <c r="AFT54" s="0"/>
      <c r="AFU54" s="0"/>
      <c r="AFV54" s="0"/>
      <c r="AFW54" s="0"/>
      <c r="AFX54" s="0"/>
      <c r="AFY54" s="0"/>
      <c r="AFZ54" s="0"/>
      <c r="AGA54" s="0"/>
      <c r="AGB54" s="0"/>
      <c r="AGC54" s="0"/>
      <c r="AGD54" s="0"/>
      <c r="AGE54" s="0"/>
      <c r="AGF54" s="0"/>
      <c r="AGG54" s="0"/>
      <c r="AGH54" s="0"/>
      <c r="AGI54" s="0"/>
      <c r="AGJ54" s="0"/>
      <c r="AGK54" s="0"/>
      <c r="AGL54" s="0"/>
      <c r="AGM54" s="0"/>
      <c r="AGN54" s="0"/>
      <c r="AGO54" s="0"/>
      <c r="AGP54" s="0"/>
      <c r="AGQ54" s="0"/>
      <c r="AGR54" s="0"/>
      <c r="AGS54" s="0"/>
      <c r="AGT54" s="0"/>
      <c r="AGU54" s="0"/>
      <c r="AGV54" s="0"/>
      <c r="AGW54" s="0"/>
      <c r="AGX54" s="0"/>
      <c r="AGY54" s="0"/>
      <c r="AGZ54" s="0"/>
      <c r="AHA54" s="0"/>
      <c r="AHB54" s="0"/>
      <c r="AHC54" s="0"/>
      <c r="AHD54" s="0"/>
      <c r="AHE54" s="0"/>
      <c r="AHF54" s="0"/>
      <c r="AHG54" s="0"/>
      <c r="AHH54" s="0"/>
      <c r="AHI54" s="0"/>
      <c r="AHJ54" s="0"/>
      <c r="AHK54" s="0"/>
      <c r="AHL54" s="0"/>
      <c r="AHM54" s="0"/>
      <c r="AHN54" s="0"/>
      <c r="AHO54" s="0"/>
      <c r="AHP54" s="0"/>
      <c r="AHQ54" s="0"/>
      <c r="AHR54" s="0"/>
      <c r="AHS54" s="0"/>
      <c r="AHT54" s="0"/>
      <c r="AHU54" s="0"/>
      <c r="AHV54" s="0"/>
      <c r="AHW54" s="0"/>
      <c r="AHX54" s="0"/>
      <c r="AHY54" s="0"/>
      <c r="AHZ54" s="0"/>
      <c r="AIA54" s="0"/>
      <c r="AIB54" s="0"/>
      <c r="AIC54" s="0"/>
      <c r="AID54" s="0"/>
      <c r="AIE54" s="0"/>
      <c r="AIF54" s="0"/>
      <c r="AIG54" s="0"/>
      <c r="AIH54" s="0"/>
      <c r="AII54" s="0"/>
      <c r="AIJ54" s="0"/>
      <c r="AIK54" s="0"/>
      <c r="AIL54" s="0"/>
      <c r="AIM54" s="0"/>
      <c r="AIN54" s="0"/>
      <c r="AIO54" s="0"/>
      <c r="AIP54" s="0"/>
      <c r="AIQ54" s="0"/>
      <c r="AIR54" s="0"/>
      <c r="AIS54" s="0"/>
      <c r="AIT54" s="0"/>
      <c r="AIU54" s="0"/>
      <c r="AIV54" s="0"/>
      <c r="AIW54" s="0"/>
      <c r="AIX54" s="0"/>
      <c r="AIY54" s="0"/>
      <c r="AIZ54" s="0"/>
      <c r="AJA54" s="0"/>
      <c r="AJB54" s="0"/>
      <c r="AJC54" s="0"/>
      <c r="AJD54" s="0"/>
      <c r="AJE54" s="0"/>
      <c r="AJF54" s="0"/>
      <c r="AJG54" s="0"/>
      <c r="AJH54" s="0"/>
      <c r="AJI54" s="0"/>
      <c r="AJJ54" s="0"/>
      <c r="AJK54" s="0"/>
      <c r="AJL54" s="0"/>
      <c r="AJM54" s="0"/>
      <c r="AJN54" s="0"/>
      <c r="AJO54" s="0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customFormat="false" ht="13.7" hidden="true" customHeight="true" outlineLevel="0" collapsed="false">
      <c r="A55" s="256"/>
      <c r="B55" s="257"/>
      <c r="C55" s="254" t="s">
        <v>802</v>
      </c>
      <c r="D55" s="0"/>
      <c r="E55" s="0"/>
      <c r="F55" s="248" t="str">
        <f aca="false">IF(E18="","",E18)</f>
        <v/>
      </c>
      <c r="G55" s="0"/>
      <c r="H55" s="0"/>
      <c r="I55" s="254" t="s">
        <v>27</v>
      </c>
      <c r="J55" s="280" t="n">
        <f aca="false">E24</f>
        <v>0</v>
      </c>
      <c r="K55" s="0"/>
      <c r="L55" s="257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  <c r="IX55" s="0"/>
      <c r="IY55" s="0"/>
      <c r="IZ55" s="0"/>
      <c r="JA55" s="0"/>
      <c r="JB55" s="0"/>
      <c r="JC55" s="0"/>
      <c r="JD55" s="0"/>
      <c r="JE55" s="0"/>
      <c r="JF55" s="0"/>
      <c r="JG55" s="0"/>
      <c r="JH55" s="0"/>
      <c r="JI55" s="0"/>
      <c r="JJ55" s="0"/>
      <c r="JK55" s="0"/>
      <c r="JL55" s="0"/>
      <c r="JM55" s="0"/>
      <c r="JN55" s="0"/>
      <c r="JO55" s="0"/>
      <c r="JP55" s="0"/>
      <c r="JQ55" s="0"/>
      <c r="JR55" s="0"/>
      <c r="JS55" s="0"/>
      <c r="JT55" s="0"/>
      <c r="JU55" s="0"/>
      <c r="JV55" s="0"/>
      <c r="JW55" s="0"/>
      <c r="JX55" s="0"/>
      <c r="JY55" s="0"/>
      <c r="JZ55" s="0"/>
      <c r="KA55" s="0"/>
      <c r="KB55" s="0"/>
      <c r="KC55" s="0"/>
      <c r="KD55" s="0"/>
      <c r="KE55" s="0"/>
      <c r="KF55" s="0"/>
      <c r="KG55" s="0"/>
      <c r="KH55" s="0"/>
      <c r="KI55" s="0"/>
      <c r="KJ55" s="0"/>
      <c r="KK55" s="0"/>
      <c r="KL55" s="0"/>
      <c r="KM55" s="0"/>
      <c r="KN55" s="0"/>
      <c r="KO55" s="0"/>
      <c r="KP55" s="0"/>
      <c r="KQ55" s="0"/>
      <c r="KR55" s="0"/>
      <c r="KS55" s="0"/>
      <c r="KT55" s="0"/>
      <c r="KU55" s="0"/>
      <c r="KV55" s="0"/>
      <c r="KW55" s="0"/>
      <c r="KX55" s="0"/>
      <c r="KY55" s="0"/>
      <c r="KZ55" s="0"/>
      <c r="LA55" s="0"/>
      <c r="LB55" s="0"/>
      <c r="LC55" s="0"/>
      <c r="LD55" s="0"/>
      <c r="LE55" s="0"/>
      <c r="LF55" s="0"/>
      <c r="LG55" s="0"/>
      <c r="LH55" s="0"/>
      <c r="LI55" s="0"/>
      <c r="LJ55" s="0"/>
      <c r="LK55" s="0"/>
      <c r="LL55" s="0"/>
      <c r="LM55" s="0"/>
      <c r="LN55" s="0"/>
      <c r="LO55" s="0"/>
      <c r="LP55" s="0"/>
      <c r="LQ55" s="0"/>
      <c r="LR55" s="0"/>
      <c r="LS55" s="0"/>
      <c r="LT55" s="0"/>
      <c r="LU55" s="0"/>
      <c r="LV55" s="0"/>
      <c r="LW55" s="0"/>
      <c r="LX55" s="0"/>
      <c r="LY55" s="0"/>
      <c r="LZ55" s="0"/>
      <c r="MA55" s="0"/>
      <c r="MB55" s="0"/>
      <c r="MC55" s="0"/>
      <c r="MD55" s="0"/>
      <c r="ME55" s="0"/>
      <c r="MF55" s="0"/>
      <c r="MG55" s="0"/>
      <c r="MH55" s="0"/>
      <c r="MI55" s="0"/>
      <c r="MJ55" s="0"/>
      <c r="MK55" s="0"/>
      <c r="ML55" s="0"/>
      <c r="MM55" s="0"/>
      <c r="MN55" s="0"/>
      <c r="MO55" s="0"/>
      <c r="MP55" s="0"/>
      <c r="MQ55" s="0"/>
      <c r="MR55" s="0"/>
      <c r="MS55" s="0"/>
      <c r="MT55" s="0"/>
      <c r="MU55" s="0"/>
      <c r="MV55" s="0"/>
      <c r="MW55" s="0"/>
      <c r="MX55" s="0"/>
      <c r="MY55" s="0"/>
      <c r="MZ55" s="0"/>
      <c r="NA55" s="0"/>
      <c r="NB55" s="0"/>
      <c r="NC55" s="0"/>
      <c r="ND55" s="0"/>
      <c r="NE55" s="0"/>
      <c r="NF55" s="0"/>
      <c r="NG55" s="0"/>
      <c r="NH55" s="0"/>
      <c r="NI55" s="0"/>
      <c r="NJ55" s="0"/>
      <c r="NK55" s="0"/>
      <c r="NL55" s="0"/>
      <c r="NM55" s="0"/>
      <c r="NN55" s="0"/>
      <c r="NO55" s="0"/>
      <c r="NP55" s="0"/>
      <c r="NQ55" s="0"/>
      <c r="NR55" s="0"/>
      <c r="NS55" s="0"/>
      <c r="NT55" s="0"/>
      <c r="NU55" s="0"/>
      <c r="NV55" s="0"/>
      <c r="NW55" s="0"/>
      <c r="NX55" s="0"/>
      <c r="NY55" s="0"/>
      <c r="NZ55" s="0"/>
      <c r="OA55" s="0"/>
      <c r="OB55" s="0"/>
      <c r="OC55" s="0"/>
      <c r="OD55" s="0"/>
      <c r="OE55" s="0"/>
      <c r="OF55" s="0"/>
      <c r="OG55" s="0"/>
      <c r="OH55" s="0"/>
      <c r="OI55" s="0"/>
      <c r="OJ55" s="0"/>
      <c r="OK55" s="0"/>
      <c r="OL55" s="0"/>
      <c r="OM55" s="0"/>
      <c r="ON55" s="0"/>
      <c r="OO55" s="0"/>
      <c r="OP55" s="0"/>
      <c r="OQ55" s="0"/>
      <c r="OR55" s="0"/>
      <c r="OS55" s="0"/>
      <c r="OT55" s="0"/>
      <c r="OU55" s="0"/>
      <c r="OV55" s="0"/>
      <c r="OW55" s="0"/>
      <c r="OX55" s="0"/>
      <c r="OY55" s="0"/>
      <c r="OZ55" s="0"/>
      <c r="PA55" s="0"/>
      <c r="PB55" s="0"/>
      <c r="PC55" s="0"/>
      <c r="PD55" s="0"/>
      <c r="PE55" s="0"/>
      <c r="PF55" s="0"/>
      <c r="PG55" s="0"/>
      <c r="PH55" s="0"/>
      <c r="PI55" s="0"/>
      <c r="PJ55" s="0"/>
      <c r="PK55" s="0"/>
      <c r="PL55" s="0"/>
      <c r="PM55" s="0"/>
      <c r="PN55" s="0"/>
      <c r="PO55" s="0"/>
      <c r="PP55" s="0"/>
      <c r="PQ55" s="0"/>
      <c r="PR55" s="0"/>
      <c r="PS55" s="0"/>
      <c r="PT55" s="0"/>
      <c r="PU55" s="0"/>
      <c r="PV55" s="0"/>
      <c r="PW55" s="0"/>
      <c r="PX55" s="0"/>
      <c r="PY55" s="0"/>
      <c r="PZ55" s="0"/>
      <c r="QA55" s="0"/>
      <c r="QB55" s="0"/>
      <c r="QC55" s="0"/>
      <c r="QD55" s="0"/>
      <c r="QE55" s="0"/>
      <c r="QF55" s="0"/>
      <c r="QG55" s="0"/>
      <c r="QH55" s="0"/>
      <c r="QI55" s="0"/>
      <c r="QJ55" s="0"/>
      <c r="QK55" s="0"/>
      <c r="QL55" s="0"/>
      <c r="QM55" s="0"/>
      <c r="QN55" s="0"/>
      <c r="QO55" s="0"/>
      <c r="QP55" s="0"/>
      <c r="QQ55" s="0"/>
      <c r="QR55" s="0"/>
      <c r="QS55" s="0"/>
      <c r="QT55" s="0"/>
      <c r="QU55" s="0"/>
      <c r="QV55" s="0"/>
      <c r="QW55" s="0"/>
      <c r="QX55" s="0"/>
      <c r="QY55" s="0"/>
      <c r="QZ55" s="0"/>
      <c r="RA55" s="0"/>
      <c r="RB55" s="0"/>
      <c r="RC55" s="0"/>
      <c r="RD55" s="0"/>
      <c r="RE55" s="0"/>
      <c r="RF55" s="0"/>
      <c r="RG55" s="0"/>
      <c r="RH55" s="0"/>
      <c r="RI55" s="0"/>
      <c r="RJ55" s="0"/>
      <c r="RK55" s="0"/>
      <c r="RL55" s="0"/>
      <c r="RM55" s="0"/>
      <c r="RN55" s="0"/>
      <c r="RO55" s="0"/>
      <c r="RP55" s="0"/>
      <c r="RQ55" s="0"/>
      <c r="RR55" s="0"/>
      <c r="RS55" s="0"/>
      <c r="RT55" s="0"/>
      <c r="RU55" s="0"/>
      <c r="RV55" s="0"/>
      <c r="RW55" s="0"/>
      <c r="RX55" s="0"/>
      <c r="RY55" s="0"/>
      <c r="RZ55" s="0"/>
      <c r="SA55" s="0"/>
      <c r="SB55" s="0"/>
      <c r="SC55" s="0"/>
      <c r="SD55" s="0"/>
      <c r="SE55" s="0"/>
      <c r="SF55" s="0"/>
      <c r="SG55" s="0"/>
      <c r="SH55" s="0"/>
      <c r="SI55" s="0"/>
      <c r="SJ55" s="0"/>
      <c r="SK55" s="0"/>
      <c r="SL55" s="0"/>
      <c r="SM55" s="0"/>
      <c r="SN55" s="0"/>
      <c r="SO55" s="0"/>
      <c r="SP55" s="0"/>
      <c r="SQ55" s="0"/>
      <c r="SR55" s="0"/>
      <c r="SS55" s="0"/>
      <c r="ST55" s="0"/>
      <c r="SU55" s="0"/>
      <c r="SV55" s="0"/>
      <c r="SW55" s="0"/>
      <c r="SX55" s="0"/>
      <c r="SY55" s="0"/>
      <c r="SZ55" s="0"/>
      <c r="TA55" s="0"/>
      <c r="TB55" s="0"/>
      <c r="TC55" s="0"/>
      <c r="TD55" s="0"/>
      <c r="TE55" s="0"/>
      <c r="TF55" s="0"/>
      <c r="TG55" s="0"/>
      <c r="TH55" s="0"/>
      <c r="TI55" s="0"/>
      <c r="TJ55" s="0"/>
      <c r="TK55" s="0"/>
      <c r="TL55" s="0"/>
      <c r="TM55" s="0"/>
      <c r="TN55" s="0"/>
      <c r="TO55" s="0"/>
      <c r="TP55" s="0"/>
      <c r="TQ55" s="0"/>
      <c r="TR55" s="0"/>
      <c r="TS55" s="0"/>
      <c r="TT55" s="0"/>
      <c r="TU55" s="0"/>
      <c r="TV55" s="0"/>
      <c r="TW55" s="0"/>
      <c r="TX55" s="0"/>
      <c r="TY55" s="0"/>
      <c r="TZ55" s="0"/>
      <c r="UA55" s="0"/>
      <c r="UB55" s="0"/>
      <c r="UC55" s="0"/>
      <c r="UD55" s="0"/>
      <c r="UE55" s="0"/>
      <c r="UF55" s="0"/>
      <c r="UG55" s="0"/>
      <c r="UH55" s="0"/>
      <c r="UI55" s="0"/>
      <c r="UJ55" s="0"/>
      <c r="UK55" s="0"/>
      <c r="UL55" s="0"/>
      <c r="UM55" s="0"/>
      <c r="UN55" s="0"/>
      <c r="UO55" s="0"/>
      <c r="UP55" s="0"/>
      <c r="UQ55" s="0"/>
      <c r="UR55" s="0"/>
      <c r="US55" s="0"/>
      <c r="UT55" s="0"/>
      <c r="UU55" s="0"/>
      <c r="UV55" s="0"/>
      <c r="UW55" s="0"/>
      <c r="UX55" s="0"/>
      <c r="UY55" s="0"/>
      <c r="UZ55" s="0"/>
      <c r="VA55" s="0"/>
      <c r="VB55" s="0"/>
      <c r="VC55" s="0"/>
      <c r="VD55" s="0"/>
      <c r="VE55" s="0"/>
      <c r="VF55" s="0"/>
      <c r="VG55" s="0"/>
      <c r="VH55" s="0"/>
      <c r="VI55" s="0"/>
      <c r="VJ55" s="0"/>
      <c r="VK55" s="0"/>
      <c r="VL55" s="0"/>
      <c r="VM55" s="0"/>
      <c r="VN55" s="0"/>
      <c r="VO55" s="0"/>
      <c r="VP55" s="0"/>
      <c r="VQ55" s="0"/>
      <c r="VR55" s="0"/>
      <c r="VS55" s="0"/>
      <c r="VT55" s="0"/>
      <c r="VU55" s="0"/>
      <c r="VV55" s="0"/>
      <c r="VW55" s="0"/>
      <c r="VX55" s="0"/>
      <c r="VY55" s="0"/>
      <c r="VZ55" s="0"/>
      <c r="WA55" s="0"/>
      <c r="WB55" s="0"/>
      <c r="WC55" s="0"/>
      <c r="WD55" s="0"/>
      <c r="WE55" s="0"/>
      <c r="WF55" s="0"/>
      <c r="WG55" s="0"/>
      <c r="WH55" s="0"/>
      <c r="WI55" s="0"/>
      <c r="WJ55" s="0"/>
      <c r="WK55" s="0"/>
      <c r="WL55" s="0"/>
      <c r="WM55" s="0"/>
      <c r="WN55" s="0"/>
      <c r="WO55" s="0"/>
      <c r="WP55" s="0"/>
      <c r="WQ55" s="0"/>
      <c r="WR55" s="0"/>
      <c r="WS55" s="0"/>
      <c r="WT55" s="0"/>
      <c r="WU55" s="0"/>
      <c r="WV55" s="0"/>
      <c r="WW55" s="0"/>
      <c r="WX55" s="0"/>
      <c r="WY55" s="0"/>
      <c r="WZ55" s="0"/>
      <c r="XA55" s="0"/>
      <c r="XB55" s="0"/>
      <c r="XC55" s="0"/>
      <c r="XD55" s="0"/>
      <c r="XE55" s="0"/>
      <c r="XF55" s="0"/>
      <c r="XG55" s="0"/>
      <c r="XH55" s="0"/>
      <c r="XI55" s="0"/>
      <c r="XJ55" s="0"/>
      <c r="XK55" s="0"/>
      <c r="XL55" s="0"/>
      <c r="XM55" s="0"/>
      <c r="XN55" s="0"/>
      <c r="XO55" s="0"/>
      <c r="XP55" s="0"/>
      <c r="XQ55" s="0"/>
      <c r="XR55" s="0"/>
      <c r="XS55" s="0"/>
      <c r="XT55" s="0"/>
      <c r="XU55" s="0"/>
      <c r="XV55" s="0"/>
      <c r="XW55" s="0"/>
      <c r="XX55" s="0"/>
      <c r="XY55" s="0"/>
      <c r="XZ55" s="0"/>
      <c r="YA55" s="0"/>
      <c r="YB55" s="0"/>
      <c r="YC55" s="0"/>
      <c r="YD55" s="0"/>
      <c r="YE55" s="0"/>
      <c r="YF55" s="0"/>
      <c r="YG55" s="0"/>
      <c r="YH55" s="0"/>
      <c r="YI55" s="0"/>
      <c r="YJ55" s="0"/>
      <c r="YK55" s="0"/>
      <c r="YL55" s="0"/>
      <c r="YM55" s="0"/>
      <c r="YN55" s="0"/>
      <c r="YO55" s="0"/>
      <c r="YP55" s="0"/>
      <c r="YQ55" s="0"/>
      <c r="YR55" s="0"/>
      <c r="YS55" s="0"/>
      <c r="YT55" s="0"/>
      <c r="YU55" s="0"/>
      <c r="YV55" s="0"/>
      <c r="YW55" s="0"/>
      <c r="YX55" s="0"/>
      <c r="YY55" s="0"/>
      <c r="YZ55" s="0"/>
      <c r="ZA55" s="0"/>
      <c r="ZB55" s="0"/>
      <c r="ZC55" s="0"/>
      <c r="ZD55" s="0"/>
      <c r="ZE55" s="0"/>
      <c r="ZF55" s="0"/>
      <c r="ZG55" s="0"/>
      <c r="ZH55" s="0"/>
      <c r="ZI55" s="0"/>
      <c r="ZJ55" s="0"/>
      <c r="ZK55" s="0"/>
      <c r="ZL55" s="0"/>
      <c r="ZM55" s="0"/>
      <c r="ZN55" s="0"/>
      <c r="ZO55" s="0"/>
      <c r="ZP55" s="0"/>
      <c r="ZQ55" s="0"/>
      <c r="ZR55" s="0"/>
      <c r="ZS55" s="0"/>
      <c r="ZT55" s="0"/>
      <c r="ZU55" s="0"/>
      <c r="ZV55" s="0"/>
      <c r="ZW55" s="0"/>
      <c r="ZX55" s="0"/>
      <c r="ZY55" s="0"/>
      <c r="ZZ55" s="0"/>
      <c r="AAA55" s="0"/>
      <c r="AAB55" s="0"/>
      <c r="AAC55" s="0"/>
      <c r="AAD55" s="0"/>
      <c r="AAE55" s="0"/>
      <c r="AAF55" s="0"/>
      <c r="AAG55" s="0"/>
      <c r="AAH55" s="0"/>
      <c r="AAI55" s="0"/>
      <c r="AAJ55" s="0"/>
      <c r="AAK55" s="0"/>
      <c r="AAL55" s="0"/>
      <c r="AAM55" s="0"/>
      <c r="AAN55" s="0"/>
      <c r="AAO55" s="0"/>
      <c r="AAP55" s="0"/>
      <c r="AAQ55" s="0"/>
      <c r="AAR55" s="0"/>
      <c r="AAS55" s="0"/>
      <c r="AAT55" s="0"/>
      <c r="AAU55" s="0"/>
      <c r="AAV55" s="0"/>
      <c r="AAW55" s="0"/>
      <c r="AAX55" s="0"/>
      <c r="AAY55" s="0"/>
      <c r="AAZ55" s="0"/>
      <c r="ABA55" s="0"/>
      <c r="ABB55" s="0"/>
      <c r="ABC55" s="0"/>
      <c r="ABD55" s="0"/>
      <c r="ABE55" s="0"/>
      <c r="ABF55" s="0"/>
      <c r="ABG55" s="0"/>
      <c r="ABH55" s="0"/>
      <c r="ABI55" s="0"/>
      <c r="ABJ55" s="0"/>
      <c r="ABK55" s="0"/>
      <c r="ABL55" s="0"/>
      <c r="ABM55" s="0"/>
      <c r="ABN55" s="0"/>
      <c r="ABO55" s="0"/>
      <c r="ABP55" s="0"/>
      <c r="ABQ55" s="0"/>
      <c r="ABR55" s="0"/>
      <c r="ABS55" s="0"/>
      <c r="ABT55" s="0"/>
      <c r="ABU55" s="0"/>
      <c r="ABV55" s="0"/>
      <c r="ABW55" s="0"/>
      <c r="ABX55" s="0"/>
      <c r="ABY55" s="0"/>
      <c r="ABZ55" s="0"/>
      <c r="ACA55" s="0"/>
      <c r="ACB55" s="0"/>
      <c r="ACC55" s="0"/>
      <c r="ACD55" s="0"/>
      <c r="ACE55" s="0"/>
      <c r="ACF55" s="0"/>
      <c r="ACG55" s="0"/>
      <c r="ACH55" s="0"/>
      <c r="ACI55" s="0"/>
      <c r="ACJ55" s="0"/>
      <c r="ACK55" s="0"/>
      <c r="ACL55" s="0"/>
      <c r="ACM55" s="0"/>
      <c r="ACN55" s="0"/>
      <c r="ACO55" s="0"/>
      <c r="ACP55" s="0"/>
      <c r="ACQ55" s="0"/>
      <c r="ACR55" s="0"/>
      <c r="ACS55" s="0"/>
      <c r="ACT55" s="0"/>
      <c r="ACU55" s="0"/>
      <c r="ACV55" s="0"/>
      <c r="ACW55" s="0"/>
      <c r="ACX55" s="0"/>
      <c r="ACY55" s="0"/>
      <c r="ACZ55" s="0"/>
      <c r="ADA55" s="0"/>
      <c r="ADB55" s="0"/>
      <c r="ADC55" s="0"/>
      <c r="ADD55" s="0"/>
      <c r="ADE55" s="0"/>
      <c r="ADF55" s="0"/>
      <c r="ADG55" s="0"/>
      <c r="ADH55" s="0"/>
      <c r="ADI55" s="0"/>
      <c r="ADJ55" s="0"/>
      <c r="ADK55" s="0"/>
      <c r="ADL55" s="0"/>
      <c r="ADM55" s="0"/>
      <c r="ADN55" s="0"/>
      <c r="ADO55" s="0"/>
      <c r="ADP55" s="0"/>
      <c r="ADQ55" s="0"/>
      <c r="ADR55" s="0"/>
      <c r="ADS55" s="0"/>
      <c r="ADT55" s="0"/>
      <c r="ADU55" s="0"/>
      <c r="ADV55" s="0"/>
      <c r="ADW55" s="0"/>
      <c r="ADX55" s="0"/>
      <c r="ADY55" s="0"/>
      <c r="ADZ55" s="0"/>
      <c r="AEA55" s="0"/>
      <c r="AEB55" s="0"/>
      <c r="AEC55" s="0"/>
      <c r="AED55" s="0"/>
      <c r="AEE55" s="0"/>
      <c r="AEF55" s="0"/>
      <c r="AEG55" s="0"/>
      <c r="AEH55" s="0"/>
      <c r="AEI55" s="0"/>
      <c r="AEJ55" s="0"/>
      <c r="AEK55" s="0"/>
      <c r="AEL55" s="0"/>
      <c r="AEM55" s="0"/>
      <c r="AEN55" s="0"/>
      <c r="AEO55" s="0"/>
      <c r="AEP55" s="0"/>
      <c r="AEQ55" s="0"/>
      <c r="AER55" s="0"/>
      <c r="AES55" s="0"/>
      <c r="AET55" s="0"/>
      <c r="AEU55" s="0"/>
      <c r="AEV55" s="0"/>
      <c r="AEW55" s="0"/>
      <c r="AEX55" s="0"/>
      <c r="AEY55" s="0"/>
      <c r="AEZ55" s="0"/>
      <c r="AFA55" s="0"/>
      <c r="AFB55" s="0"/>
      <c r="AFC55" s="0"/>
      <c r="AFD55" s="0"/>
      <c r="AFE55" s="0"/>
      <c r="AFF55" s="0"/>
      <c r="AFG55" s="0"/>
      <c r="AFH55" s="0"/>
      <c r="AFI55" s="0"/>
      <c r="AFJ55" s="0"/>
      <c r="AFK55" s="0"/>
      <c r="AFL55" s="0"/>
      <c r="AFM55" s="0"/>
      <c r="AFN55" s="0"/>
      <c r="AFO55" s="0"/>
      <c r="AFP55" s="0"/>
      <c r="AFQ55" s="0"/>
      <c r="AFR55" s="0"/>
      <c r="AFS55" s="0"/>
      <c r="AFT55" s="0"/>
      <c r="AFU55" s="0"/>
      <c r="AFV55" s="0"/>
      <c r="AFW55" s="0"/>
      <c r="AFX55" s="0"/>
      <c r="AFY55" s="0"/>
      <c r="AFZ55" s="0"/>
      <c r="AGA55" s="0"/>
      <c r="AGB55" s="0"/>
      <c r="AGC55" s="0"/>
      <c r="AGD55" s="0"/>
      <c r="AGE55" s="0"/>
      <c r="AGF55" s="0"/>
      <c r="AGG55" s="0"/>
      <c r="AGH55" s="0"/>
      <c r="AGI55" s="0"/>
      <c r="AGJ55" s="0"/>
      <c r="AGK55" s="0"/>
      <c r="AGL55" s="0"/>
      <c r="AGM55" s="0"/>
      <c r="AGN55" s="0"/>
      <c r="AGO55" s="0"/>
      <c r="AGP55" s="0"/>
      <c r="AGQ55" s="0"/>
      <c r="AGR55" s="0"/>
      <c r="AGS55" s="0"/>
      <c r="AGT55" s="0"/>
      <c r="AGU55" s="0"/>
      <c r="AGV55" s="0"/>
      <c r="AGW55" s="0"/>
      <c r="AGX55" s="0"/>
      <c r="AGY55" s="0"/>
      <c r="AGZ55" s="0"/>
      <c r="AHA55" s="0"/>
      <c r="AHB55" s="0"/>
      <c r="AHC55" s="0"/>
      <c r="AHD55" s="0"/>
      <c r="AHE55" s="0"/>
      <c r="AHF55" s="0"/>
      <c r="AHG55" s="0"/>
      <c r="AHH55" s="0"/>
      <c r="AHI55" s="0"/>
      <c r="AHJ55" s="0"/>
      <c r="AHK55" s="0"/>
      <c r="AHL55" s="0"/>
      <c r="AHM55" s="0"/>
      <c r="AHN55" s="0"/>
      <c r="AHO55" s="0"/>
      <c r="AHP55" s="0"/>
      <c r="AHQ55" s="0"/>
      <c r="AHR55" s="0"/>
      <c r="AHS55" s="0"/>
      <c r="AHT55" s="0"/>
      <c r="AHU55" s="0"/>
      <c r="AHV55" s="0"/>
      <c r="AHW55" s="0"/>
      <c r="AHX55" s="0"/>
      <c r="AHY55" s="0"/>
      <c r="AHZ55" s="0"/>
      <c r="AIA55" s="0"/>
      <c r="AIB55" s="0"/>
      <c r="AIC55" s="0"/>
      <c r="AID55" s="0"/>
      <c r="AIE55" s="0"/>
      <c r="AIF55" s="0"/>
      <c r="AIG55" s="0"/>
      <c r="AIH55" s="0"/>
      <c r="AII55" s="0"/>
      <c r="AIJ55" s="0"/>
      <c r="AIK55" s="0"/>
      <c r="AIL55" s="0"/>
      <c r="AIM55" s="0"/>
      <c r="AIN55" s="0"/>
      <c r="AIO55" s="0"/>
      <c r="AIP55" s="0"/>
      <c r="AIQ55" s="0"/>
      <c r="AIR55" s="0"/>
      <c r="AIS55" s="0"/>
      <c r="AIT55" s="0"/>
      <c r="AIU55" s="0"/>
      <c r="AIV55" s="0"/>
      <c r="AIW55" s="0"/>
      <c r="AIX55" s="0"/>
      <c r="AIY55" s="0"/>
      <c r="AIZ55" s="0"/>
      <c r="AJA55" s="0"/>
      <c r="AJB55" s="0"/>
      <c r="AJC55" s="0"/>
      <c r="AJD55" s="0"/>
      <c r="AJE55" s="0"/>
      <c r="AJF55" s="0"/>
      <c r="AJG55" s="0"/>
      <c r="AJH55" s="0"/>
      <c r="AJI55" s="0"/>
      <c r="AJJ55" s="0"/>
      <c r="AJK55" s="0"/>
      <c r="AJL55" s="0"/>
      <c r="AJM55" s="0"/>
      <c r="AJN55" s="0"/>
      <c r="AJO55" s="0"/>
      <c r="AJP55" s="0"/>
      <c r="AJQ55" s="0"/>
      <c r="AJR55" s="0"/>
      <c r="AJS55" s="0"/>
      <c r="AJT55" s="0"/>
      <c r="AJU55" s="0"/>
      <c r="AJV55" s="0"/>
      <c r="AJW55" s="0"/>
      <c r="AJX55" s="0"/>
      <c r="AJY55" s="0"/>
      <c r="AJZ55" s="0"/>
      <c r="AKA55" s="0"/>
      <c r="AKB55" s="0"/>
      <c r="AKC55" s="0"/>
      <c r="AKD55" s="0"/>
      <c r="AKE55" s="0"/>
      <c r="AKF55" s="0"/>
      <c r="AKG55" s="0"/>
      <c r="AKH55" s="0"/>
      <c r="AKI55" s="0"/>
      <c r="AKJ55" s="0"/>
      <c r="AKK55" s="0"/>
      <c r="AKL55" s="0"/>
      <c r="AKM55" s="0"/>
      <c r="AKN55" s="0"/>
      <c r="AKO55" s="0"/>
      <c r="AKP55" s="0"/>
      <c r="AKQ55" s="0"/>
      <c r="AKR55" s="0"/>
      <c r="AKS55" s="0"/>
      <c r="AKT55" s="0"/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customFormat="false" ht="10.35" hidden="true" customHeight="true" outlineLevel="0" collapsed="false">
      <c r="A56" s="256"/>
      <c r="B56" s="257"/>
      <c r="C56" s="0"/>
      <c r="D56" s="0"/>
      <c r="E56" s="0"/>
      <c r="F56" s="0"/>
      <c r="G56" s="0"/>
      <c r="H56" s="0"/>
      <c r="I56" s="0"/>
      <c r="J56" s="0"/>
      <c r="K56" s="0"/>
      <c r="L56" s="257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  <c r="IX56" s="0"/>
      <c r="IY56" s="0"/>
      <c r="IZ56" s="0"/>
      <c r="JA56" s="0"/>
      <c r="JB56" s="0"/>
      <c r="JC56" s="0"/>
      <c r="JD56" s="0"/>
      <c r="JE56" s="0"/>
      <c r="JF56" s="0"/>
      <c r="JG56" s="0"/>
      <c r="JH56" s="0"/>
      <c r="JI56" s="0"/>
      <c r="JJ56" s="0"/>
      <c r="JK56" s="0"/>
      <c r="JL56" s="0"/>
      <c r="JM56" s="0"/>
      <c r="JN56" s="0"/>
      <c r="JO56" s="0"/>
      <c r="JP56" s="0"/>
      <c r="JQ56" s="0"/>
      <c r="JR56" s="0"/>
      <c r="JS56" s="0"/>
      <c r="JT56" s="0"/>
      <c r="JU56" s="0"/>
      <c r="JV56" s="0"/>
      <c r="JW56" s="0"/>
      <c r="JX56" s="0"/>
      <c r="JY56" s="0"/>
      <c r="JZ56" s="0"/>
      <c r="KA56" s="0"/>
      <c r="KB56" s="0"/>
      <c r="KC56" s="0"/>
      <c r="KD56" s="0"/>
      <c r="KE56" s="0"/>
      <c r="KF56" s="0"/>
      <c r="KG56" s="0"/>
      <c r="KH56" s="0"/>
      <c r="KI56" s="0"/>
      <c r="KJ56" s="0"/>
      <c r="KK56" s="0"/>
      <c r="KL56" s="0"/>
      <c r="KM56" s="0"/>
      <c r="KN56" s="0"/>
      <c r="KO56" s="0"/>
      <c r="KP56" s="0"/>
      <c r="KQ56" s="0"/>
      <c r="KR56" s="0"/>
      <c r="KS56" s="0"/>
      <c r="KT56" s="0"/>
      <c r="KU56" s="0"/>
      <c r="KV56" s="0"/>
      <c r="KW56" s="0"/>
      <c r="KX56" s="0"/>
      <c r="KY56" s="0"/>
      <c r="KZ56" s="0"/>
      <c r="LA56" s="0"/>
      <c r="LB56" s="0"/>
      <c r="LC56" s="0"/>
      <c r="LD56" s="0"/>
      <c r="LE56" s="0"/>
      <c r="LF56" s="0"/>
      <c r="LG56" s="0"/>
      <c r="LH56" s="0"/>
      <c r="LI56" s="0"/>
      <c r="LJ56" s="0"/>
      <c r="LK56" s="0"/>
      <c r="LL56" s="0"/>
      <c r="LM56" s="0"/>
      <c r="LN56" s="0"/>
      <c r="LO56" s="0"/>
      <c r="LP56" s="0"/>
      <c r="LQ56" s="0"/>
      <c r="LR56" s="0"/>
      <c r="LS56" s="0"/>
      <c r="LT56" s="0"/>
      <c r="LU56" s="0"/>
      <c r="LV56" s="0"/>
      <c r="LW56" s="0"/>
      <c r="LX56" s="0"/>
      <c r="LY56" s="0"/>
      <c r="LZ56" s="0"/>
      <c r="MA56" s="0"/>
      <c r="MB56" s="0"/>
      <c r="MC56" s="0"/>
      <c r="MD56" s="0"/>
      <c r="ME56" s="0"/>
      <c r="MF56" s="0"/>
      <c r="MG56" s="0"/>
      <c r="MH56" s="0"/>
      <c r="MI56" s="0"/>
      <c r="MJ56" s="0"/>
      <c r="MK56" s="0"/>
      <c r="ML56" s="0"/>
      <c r="MM56" s="0"/>
      <c r="MN56" s="0"/>
      <c r="MO56" s="0"/>
      <c r="MP56" s="0"/>
      <c r="MQ56" s="0"/>
      <c r="MR56" s="0"/>
      <c r="MS56" s="0"/>
      <c r="MT56" s="0"/>
      <c r="MU56" s="0"/>
      <c r="MV56" s="0"/>
      <c r="MW56" s="0"/>
      <c r="MX56" s="0"/>
      <c r="MY56" s="0"/>
      <c r="MZ56" s="0"/>
      <c r="NA56" s="0"/>
      <c r="NB56" s="0"/>
      <c r="NC56" s="0"/>
      <c r="ND56" s="0"/>
      <c r="NE56" s="0"/>
      <c r="NF56" s="0"/>
      <c r="NG56" s="0"/>
      <c r="NH56" s="0"/>
      <c r="NI56" s="0"/>
      <c r="NJ56" s="0"/>
      <c r="NK56" s="0"/>
      <c r="NL56" s="0"/>
      <c r="NM56" s="0"/>
      <c r="NN56" s="0"/>
      <c r="NO56" s="0"/>
      <c r="NP56" s="0"/>
      <c r="NQ56" s="0"/>
      <c r="NR56" s="0"/>
      <c r="NS56" s="0"/>
      <c r="NT56" s="0"/>
      <c r="NU56" s="0"/>
      <c r="NV56" s="0"/>
      <c r="NW56" s="0"/>
      <c r="NX56" s="0"/>
      <c r="NY56" s="0"/>
      <c r="NZ56" s="0"/>
      <c r="OA56" s="0"/>
      <c r="OB56" s="0"/>
      <c r="OC56" s="0"/>
      <c r="OD56" s="0"/>
      <c r="OE56" s="0"/>
      <c r="OF56" s="0"/>
      <c r="OG56" s="0"/>
      <c r="OH56" s="0"/>
      <c r="OI56" s="0"/>
      <c r="OJ56" s="0"/>
      <c r="OK56" s="0"/>
      <c r="OL56" s="0"/>
      <c r="OM56" s="0"/>
      <c r="ON56" s="0"/>
      <c r="OO56" s="0"/>
      <c r="OP56" s="0"/>
      <c r="OQ56" s="0"/>
      <c r="OR56" s="0"/>
      <c r="OS56" s="0"/>
      <c r="OT56" s="0"/>
      <c r="OU56" s="0"/>
      <c r="OV56" s="0"/>
      <c r="OW56" s="0"/>
      <c r="OX56" s="0"/>
      <c r="OY56" s="0"/>
      <c r="OZ56" s="0"/>
      <c r="PA56" s="0"/>
      <c r="PB56" s="0"/>
      <c r="PC56" s="0"/>
      <c r="PD56" s="0"/>
      <c r="PE56" s="0"/>
      <c r="PF56" s="0"/>
      <c r="PG56" s="0"/>
      <c r="PH56" s="0"/>
      <c r="PI56" s="0"/>
      <c r="PJ56" s="0"/>
      <c r="PK56" s="0"/>
      <c r="PL56" s="0"/>
      <c r="PM56" s="0"/>
      <c r="PN56" s="0"/>
      <c r="PO56" s="0"/>
      <c r="PP56" s="0"/>
      <c r="PQ56" s="0"/>
      <c r="PR56" s="0"/>
      <c r="PS56" s="0"/>
      <c r="PT56" s="0"/>
      <c r="PU56" s="0"/>
      <c r="PV56" s="0"/>
      <c r="PW56" s="0"/>
      <c r="PX56" s="0"/>
      <c r="PY56" s="0"/>
      <c r="PZ56" s="0"/>
      <c r="QA56" s="0"/>
      <c r="QB56" s="0"/>
      <c r="QC56" s="0"/>
      <c r="QD56" s="0"/>
      <c r="QE56" s="0"/>
      <c r="QF56" s="0"/>
      <c r="QG56" s="0"/>
      <c r="QH56" s="0"/>
      <c r="QI56" s="0"/>
      <c r="QJ56" s="0"/>
      <c r="QK56" s="0"/>
      <c r="QL56" s="0"/>
      <c r="QM56" s="0"/>
      <c r="QN56" s="0"/>
      <c r="QO56" s="0"/>
      <c r="QP56" s="0"/>
      <c r="QQ56" s="0"/>
      <c r="QR56" s="0"/>
      <c r="QS56" s="0"/>
      <c r="QT56" s="0"/>
      <c r="QU56" s="0"/>
      <c r="QV56" s="0"/>
      <c r="QW56" s="0"/>
      <c r="QX56" s="0"/>
      <c r="QY56" s="0"/>
      <c r="QZ56" s="0"/>
      <c r="RA56" s="0"/>
      <c r="RB56" s="0"/>
      <c r="RC56" s="0"/>
      <c r="RD56" s="0"/>
      <c r="RE56" s="0"/>
      <c r="RF56" s="0"/>
      <c r="RG56" s="0"/>
      <c r="RH56" s="0"/>
      <c r="RI56" s="0"/>
      <c r="RJ56" s="0"/>
      <c r="RK56" s="0"/>
      <c r="RL56" s="0"/>
      <c r="RM56" s="0"/>
      <c r="RN56" s="0"/>
      <c r="RO56" s="0"/>
      <c r="RP56" s="0"/>
      <c r="RQ56" s="0"/>
      <c r="RR56" s="0"/>
      <c r="RS56" s="0"/>
      <c r="RT56" s="0"/>
      <c r="RU56" s="0"/>
      <c r="RV56" s="0"/>
      <c r="RW56" s="0"/>
      <c r="RX56" s="0"/>
      <c r="RY56" s="0"/>
      <c r="RZ56" s="0"/>
      <c r="SA56" s="0"/>
      <c r="SB56" s="0"/>
      <c r="SC56" s="0"/>
      <c r="SD56" s="0"/>
      <c r="SE56" s="0"/>
      <c r="SF56" s="0"/>
      <c r="SG56" s="0"/>
      <c r="SH56" s="0"/>
      <c r="SI56" s="0"/>
      <c r="SJ56" s="0"/>
      <c r="SK56" s="0"/>
      <c r="SL56" s="0"/>
      <c r="SM56" s="0"/>
      <c r="SN56" s="0"/>
      <c r="SO56" s="0"/>
      <c r="SP56" s="0"/>
      <c r="SQ56" s="0"/>
      <c r="SR56" s="0"/>
      <c r="SS56" s="0"/>
      <c r="ST56" s="0"/>
      <c r="SU56" s="0"/>
      <c r="SV56" s="0"/>
      <c r="SW56" s="0"/>
      <c r="SX56" s="0"/>
      <c r="SY56" s="0"/>
      <c r="SZ56" s="0"/>
      <c r="TA56" s="0"/>
      <c r="TB56" s="0"/>
      <c r="TC56" s="0"/>
      <c r="TD56" s="0"/>
      <c r="TE56" s="0"/>
      <c r="TF56" s="0"/>
      <c r="TG56" s="0"/>
      <c r="TH56" s="0"/>
      <c r="TI56" s="0"/>
      <c r="TJ56" s="0"/>
      <c r="TK56" s="0"/>
      <c r="TL56" s="0"/>
      <c r="TM56" s="0"/>
      <c r="TN56" s="0"/>
      <c r="TO56" s="0"/>
      <c r="TP56" s="0"/>
      <c r="TQ56" s="0"/>
      <c r="TR56" s="0"/>
      <c r="TS56" s="0"/>
      <c r="TT56" s="0"/>
      <c r="TU56" s="0"/>
      <c r="TV56" s="0"/>
      <c r="TW56" s="0"/>
      <c r="TX56" s="0"/>
      <c r="TY56" s="0"/>
      <c r="TZ56" s="0"/>
      <c r="UA56" s="0"/>
      <c r="UB56" s="0"/>
      <c r="UC56" s="0"/>
      <c r="UD56" s="0"/>
      <c r="UE56" s="0"/>
      <c r="UF56" s="0"/>
      <c r="UG56" s="0"/>
      <c r="UH56" s="0"/>
      <c r="UI56" s="0"/>
      <c r="UJ56" s="0"/>
      <c r="UK56" s="0"/>
      <c r="UL56" s="0"/>
      <c r="UM56" s="0"/>
      <c r="UN56" s="0"/>
      <c r="UO56" s="0"/>
      <c r="UP56" s="0"/>
      <c r="UQ56" s="0"/>
      <c r="UR56" s="0"/>
      <c r="US56" s="0"/>
      <c r="UT56" s="0"/>
      <c r="UU56" s="0"/>
      <c r="UV56" s="0"/>
      <c r="UW56" s="0"/>
      <c r="UX56" s="0"/>
      <c r="UY56" s="0"/>
      <c r="UZ56" s="0"/>
      <c r="VA56" s="0"/>
      <c r="VB56" s="0"/>
      <c r="VC56" s="0"/>
      <c r="VD56" s="0"/>
      <c r="VE56" s="0"/>
      <c r="VF56" s="0"/>
      <c r="VG56" s="0"/>
      <c r="VH56" s="0"/>
      <c r="VI56" s="0"/>
      <c r="VJ56" s="0"/>
      <c r="VK56" s="0"/>
      <c r="VL56" s="0"/>
      <c r="VM56" s="0"/>
      <c r="VN56" s="0"/>
      <c r="VO56" s="0"/>
      <c r="VP56" s="0"/>
      <c r="VQ56" s="0"/>
      <c r="VR56" s="0"/>
      <c r="VS56" s="0"/>
      <c r="VT56" s="0"/>
      <c r="VU56" s="0"/>
      <c r="VV56" s="0"/>
      <c r="VW56" s="0"/>
      <c r="VX56" s="0"/>
      <c r="VY56" s="0"/>
      <c r="VZ56" s="0"/>
      <c r="WA56" s="0"/>
      <c r="WB56" s="0"/>
      <c r="WC56" s="0"/>
      <c r="WD56" s="0"/>
      <c r="WE56" s="0"/>
      <c r="WF56" s="0"/>
      <c r="WG56" s="0"/>
      <c r="WH56" s="0"/>
      <c r="WI56" s="0"/>
      <c r="WJ56" s="0"/>
      <c r="WK56" s="0"/>
      <c r="WL56" s="0"/>
      <c r="WM56" s="0"/>
      <c r="WN56" s="0"/>
      <c r="WO56" s="0"/>
      <c r="WP56" s="0"/>
      <c r="WQ56" s="0"/>
      <c r="WR56" s="0"/>
      <c r="WS56" s="0"/>
      <c r="WT56" s="0"/>
      <c r="WU56" s="0"/>
      <c r="WV56" s="0"/>
      <c r="WW56" s="0"/>
      <c r="WX56" s="0"/>
      <c r="WY56" s="0"/>
      <c r="WZ56" s="0"/>
      <c r="XA56" s="0"/>
      <c r="XB56" s="0"/>
      <c r="XC56" s="0"/>
      <c r="XD56" s="0"/>
      <c r="XE56" s="0"/>
      <c r="XF56" s="0"/>
      <c r="XG56" s="0"/>
      <c r="XH56" s="0"/>
      <c r="XI56" s="0"/>
      <c r="XJ56" s="0"/>
      <c r="XK56" s="0"/>
      <c r="XL56" s="0"/>
      <c r="XM56" s="0"/>
      <c r="XN56" s="0"/>
      <c r="XO56" s="0"/>
      <c r="XP56" s="0"/>
      <c r="XQ56" s="0"/>
      <c r="XR56" s="0"/>
      <c r="XS56" s="0"/>
      <c r="XT56" s="0"/>
      <c r="XU56" s="0"/>
      <c r="XV56" s="0"/>
      <c r="XW56" s="0"/>
      <c r="XX56" s="0"/>
      <c r="XY56" s="0"/>
      <c r="XZ56" s="0"/>
      <c r="YA56" s="0"/>
      <c r="YB56" s="0"/>
      <c r="YC56" s="0"/>
      <c r="YD56" s="0"/>
      <c r="YE56" s="0"/>
      <c r="YF56" s="0"/>
      <c r="YG56" s="0"/>
      <c r="YH56" s="0"/>
      <c r="YI56" s="0"/>
      <c r="YJ56" s="0"/>
      <c r="YK56" s="0"/>
      <c r="YL56" s="0"/>
      <c r="YM56" s="0"/>
      <c r="YN56" s="0"/>
      <c r="YO56" s="0"/>
      <c r="YP56" s="0"/>
      <c r="YQ56" s="0"/>
      <c r="YR56" s="0"/>
      <c r="YS56" s="0"/>
      <c r="YT56" s="0"/>
      <c r="YU56" s="0"/>
      <c r="YV56" s="0"/>
      <c r="YW56" s="0"/>
      <c r="YX56" s="0"/>
      <c r="YY56" s="0"/>
      <c r="YZ56" s="0"/>
      <c r="ZA56" s="0"/>
      <c r="ZB56" s="0"/>
      <c r="ZC56" s="0"/>
      <c r="ZD56" s="0"/>
      <c r="ZE56" s="0"/>
      <c r="ZF56" s="0"/>
      <c r="ZG56" s="0"/>
      <c r="ZH56" s="0"/>
      <c r="ZI56" s="0"/>
      <c r="ZJ56" s="0"/>
      <c r="ZK56" s="0"/>
      <c r="ZL56" s="0"/>
      <c r="ZM56" s="0"/>
      <c r="ZN56" s="0"/>
      <c r="ZO56" s="0"/>
      <c r="ZP56" s="0"/>
      <c r="ZQ56" s="0"/>
      <c r="ZR56" s="0"/>
      <c r="ZS56" s="0"/>
      <c r="ZT56" s="0"/>
      <c r="ZU56" s="0"/>
      <c r="ZV56" s="0"/>
      <c r="ZW56" s="0"/>
      <c r="ZX56" s="0"/>
      <c r="ZY56" s="0"/>
      <c r="ZZ56" s="0"/>
      <c r="AAA56" s="0"/>
      <c r="AAB56" s="0"/>
      <c r="AAC56" s="0"/>
      <c r="AAD56" s="0"/>
      <c r="AAE56" s="0"/>
      <c r="AAF56" s="0"/>
      <c r="AAG56" s="0"/>
      <c r="AAH56" s="0"/>
      <c r="AAI56" s="0"/>
      <c r="AAJ56" s="0"/>
      <c r="AAK56" s="0"/>
      <c r="AAL56" s="0"/>
      <c r="AAM56" s="0"/>
      <c r="AAN56" s="0"/>
      <c r="AAO56" s="0"/>
      <c r="AAP56" s="0"/>
      <c r="AAQ56" s="0"/>
      <c r="AAR56" s="0"/>
      <c r="AAS56" s="0"/>
      <c r="AAT56" s="0"/>
      <c r="AAU56" s="0"/>
      <c r="AAV56" s="0"/>
      <c r="AAW56" s="0"/>
      <c r="AAX56" s="0"/>
      <c r="AAY56" s="0"/>
      <c r="AAZ56" s="0"/>
      <c r="ABA56" s="0"/>
      <c r="ABB56" s="0"/>
      <c r="ABC56" s="0"/>
      <c r="ABD56" s="0"/>
      <c r="ABE56" s="0"/>
      <c r="ABF56" s="0"/>
      <c r="ABG56" s="0"/>
      <c r="ABH56" s="0"/>
      <c r="ABI56" s="0"/>
      <c r="ABJ56" s="0"/>
      <c r="ABK56" s="0"/>
      <c r="ABL56" s="0"/>
      <c r="ABM56" s="0"/>
      <c r="ABN56" s="0"/>
      <c r="ABO56" s="0"/>
      <c r="ABP56" s="0"/>
      <c r="ABQ56" s="0"/>
      <c r="ABR56" s="0"/>
      <c r="ABS56" s="0"/>
      <c r="ABT56" s="0"/>
      <c r="ABU56" s="0"/>
      <c r="ABV56" s="0"/>
      <c r="ABW56" s="0"/>
      <c r="ABX56" s="0"/>
      <c r="ABY56" s="0"/>
      <c r="ABZ56" s="0"/>
      <c r="ACA56" s="0"/>
      <c r="ACB56" s="0"/>
      <c r="ACC56" s="0"/>
      <c r="ACD56" s="0"/>
      <c r="ACE56" s="0"/>
      <c r="ACF56" s="0"/>
      <c r="ACG56" s="0"/>
      <c r="ACH56" s="0"/>
      <c r="ACI56" s="0"/>
      <c r="ACJ56" s="0"/>
      <c r="ACK56" s="0"/>
      <c r="ACL56" s="0"/>
      <c r="ACM56" s="0"/>
      <c r="ACN56" s="0"/>
      <c r="ACO56" s="0"/>
      <c r="ACP56" s="0"/>
      <c r="ACQ56" s="0"/>
      <c r="ACR56" s="0"/>
      <c r="ACS56" s="0"/>
      <c r="ACT56" s="0"/>
      <c r="ACU56" s="0"/>
      <c r="ACV56" s="0"/>
      <c r="ACW56" s="0"/>
      <c r="ACX56" s="0"/>
      <c r="ACY56" s="0"/>
      <c r="ACZ56" s="0"/>
      <c r="ADA56" s="0"/>
      <c r="ADB56" s="0"/>
      <c r="ADC56" s="0"/>
      <c r="ADD56" s="0"/>
      <c r="ADE56" s="0"/>
      <c r="ADF56" s="0"/>
      <c r="ADG56" s="0"/>
      <c r="ADH56" s="0"/>
      <c r="ADI56" s="0"/>
      <c r="ADJ56" s="0"/>
      <c r="ADK56" s="0"/>
      <c r="ADL56" s="0"/>
      <c r="ADM56" s="0"/>
      <c r="ADN56" s="0"/>
      <c r="ADO56" s="0"/>
      <c r="ADP56" s="0"/>
      <c r="ADQ56" s="0"/>
      <c r="ADR56" s="0"/>
      <c r="ADS56" s="0"/>
      <c r="ADT56" s="0"/>
      <c r="ADU56" s="0"/>
      <c r="ADV56" s="0"/>
      <c r="ADW56" s="0"/>
      <c r="ADX56" s="0"/>
      <c r="ADY56" s="0"/>
      <c r="ADZ56" s="0"/>
      <c r="AEA56" s="0"/>
      <c r="AEB56" s="0"/>
      <c r="AEC56" s="0"/>
      <c r="AED56" s="0"/>
      <c r="AEE56" s="0"/>
      <c r="AEF56" s="0"/>
      <c r="AEG56" s="0"/>
      <c r="AEH56" s="0"/>
      <c r="AEI56" s="0"/>
      <c r="AEJ56" s="0"/>
      <c r="AEK56" s="0"/>
      <c r="AEL56" s="0"/>
      <c r="AEM56" s="0"/>
      <c r="AEN56" s="0"/>
      <c r="AEO56" s="0"/>
      <c r="AEP56" s="0"/>
      <c r="AEQ56" s="0"/>
      <c r="AER56" s="0"/>
      <c r="AES56" s="0"/>
      <c r="AET56" s="0"/>
      <c r="AEU56" s="0"/>
      <c r="AEV56" s="0"/>
      <c r="AEW56" s="0"/>
      <c r="AEX56" s="0"/>
      <c r="AEY56" s="0"/>
      <c r="AEZ56" s="0"/>
      <c r="AFA56" s="0"/>
      <c r="AFB56" s="0"/>
      <c r="AFC56" s="0"/>
      <c r="AFD56" s="0"/>
      <c r="AFE56" s="0"/>
      <c r="AFF56" s="0"/>
      <c r="AFG56" s="0"/>
      <c r="AFH56" s="0"/>
      <c r="AFI56" s="0"/>
      <c r="AFJ56" s="0"/>
      <c r="AFK56" s="0"/>
      <c r="AFL56" s="0"/>
      <c r="AFM56" s="0"/>
      <c r="AFN56" s="0"/>
      <c r="AFO56" s="0"/>
      <c r="AFP56" s="0"/>
      <c r="AFQ56" s="0"/>
      <c r="AFR56" s="0"/>
      <c r="AFS56" s="0"/>
      <c r="AFT56" s="0"/>
      <c r="AFU56" s="0"/>
      <c r="AFV56" s="0"/>
      <c r="AFW56" s="0"/>
      <c r="AFX56" s="0"/>
      <c r="AFY56" s="0"/>
      <c r="AFZ56" s="0"/>
      <c r="AGA56" s="0"/>
      <c r="AGB56" s="0"/>
      <c r="AGC56" s="0"/>
      <c r="AGD56" s="0"/>
      <c r="AGE56" s="0"/>
      <c r="AGF56" s="0"/>
      <c r="AGG56" s="0"/>
      <c r="AGH56" s="0"/>
      <c r="AGI56" s="0"/>
      <c r="AGJ56" s="0"/>
      <c r="AGK56" s="0"/>
      <c r="AGL56" s="0"/>
      <c r="AGM56" s="0"/>
      <c r="AGN56" s="0"/>
      <c r="AGO56" s="0"/>
      <c r="AGP56" s="0"/>
      <c r="AGQ56" s="0"/>
      <c r="AGR56" s="0"/>
      <c r="AGS56" s="0"/>
      <c r="AGT56" s="0"/>
      <c r="AGU56" s="0"/>
      <c r="AGV56" s="0"/>
      <c r="AGW56" s="0"/>
      <c r="AGX56" s="0"/>
      <c r="AGY56" s="0"/>
      <c r="AGZ56" s="0"/>
      <c r="AHA56" s="0"/>
      <c r="AHB56" s="0"/>
      <c r="AHC56" s="0"/>
      <c r="AHD56" s="0"/>
      <c r="AHE56" s="0"/>
      <c r="AHF56" s="0"/>
      <c r="AHG56" s="0"/>
      <c r="AHH56" s="0"/>
      <c r="AHI56" s="0"/>
      <c r="AHJ56" s="0"/>
      <c r="AHK56" s="0"/>
      <c r="AHL56" s="0"/>
      <c r="AHM56" s="0"/>
      <c r="AHN56" s="0"/>
      <c r="AHO56" s="0"/>
      <c r="AHP56" s="0"/>
      <c r="AHQ56" s="0"/>
      <c r="AHR56" s="0"/>
      <c r="AHS56" s="0"/>
      <c r="AHT56" s="0"/>
      <c r="AHU56" s="0"/>
      <c r="AHV56" s="0"/>
      <c r="AHW56" s="0"/>
      <c r="AHX56" s="0"/>
      <c r="AHY56" s="0"/>
      <c r="AHZ56" s="0"/>
      <c r="AIA56" s="0"/>
      <c r="AIB56" s="0"/>
      <c r="AIC56" s="0"/>
      <c r="AID56" s="0"/>
      <c r="AIE56" s="0"/>
      <c r="AIF56" s="0"/>
      <c r="AIG56" s="0"/>
      <c r="AIH56" s="0"/>
      <c r="AII56" s="0"/>
      <c r="AIJ56" s="0"/>
      <c r="AIK56" s="0"/>
      <c r="AIL56" s="0"/>
      <c r="AIM56" s="0"/>
      <c r="AIN56" s="0"/>
      <c r="AIO56" s="0"/>
      <c r="AIP56" s="0"/>
      <c r="AIQ56" s="0"/>
      <c r="AIR56" s="0"/>
      <c r="AIS56" s="0"/>
      <c r="AIT56" s="0"/>
      <c r="AIU56" s="0"/>
      <c r="AIV56" s="0"/>
      <c r="AIW56" s="0"/>
      <c r="AIX56" s="0"/>
      <c r="AIY56" s="0"/>
      <c r="AIZ56" s="0"/>
      <c r="AJA56" s="0"/>
      <c r="AJB56" s="0"/>
      <c r="AJC56" s="0"/>
      <c r="AJD56" s="0"/>
      <c r="AJE56" s="0"/>
      <c r="AJF56" s="0"/>
      <c r="AJG56" s="0"/>
      <c r="AJH56" s="0"/>
      <c r="AJI56" s="0"/>
      <c r="AJJ56" s="0"/>
      <c r="AJK56" s="0"/>
      <c r="AJL56" s="0"/>
      <c r="AJM56" s="0"/>
      <c r="AJN56" s="0"/>
      <c r="AJO56" s="0"/>
      <c r="AJP56" s="0"/>
      <c r="AJQ56" s="0"/>
      <c r="AJR56" s="0"/>
      <c r="AJS56" s="0"/>
      <c r="AJT56" s="0"/>
      <c r="AJU56" s="0"/>
      <c r="AJV56" s="0"/>
      <c r="AJW56" s="0"/>
      <c r="AJX56" s="0"/>
      <c r="AJY56" s="0"/>
      <c r="AJZ56" s="0"/>
      <c r="AKA56" s="0"/>
      <c r="AKB56" s="0"/>
      <c r="AKC56" s="0"/>
      <c r="AKD56" s="0"/>
      <c r="AKE56" s="0"/>
      <c r="AKF56" s="0"/>
      <c r="AKG56" s="0"/>
      <c r="AKH56" s="0"/>
      <c r="AKI56" s="0"/>
      <c r="AKJ56" s="0"/>
      <c r="AKK56" s="0"/>
      <c r="AKL56" s="0"/>
      <c r="AKM56" s="0"/>
      <c r="AKN56" s="0"/>
      <c r="AKO56" s="0"/>
      <c r="AKP56" s="0"/>
      <c r="AKQ56" s="0"/>
      <c r="AKR56" s="0"/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customFormat="false" ht="29.25" hidden="true" customHeight="true" outlineLevel="0" collapsed="false">
      <c r="A57" s="256"/>
      <c r="B57" s="257"/>
      <c r="C57" s="281" t="s">
        <v>807</v>
      </c>
      <c r="D57" s="269"/>
      <c r="E57" s="269"/>
      <c r="F57" s="269"/>
      <c r="G57" s="269"/>
      <c r="H57" s="269"/>
      <c r="I57" s="269"/>
      <c r="J57" s="282" t="s">
        <v>93</v>
      </c>
      <c r="K57" s="269"/>
      <c r="L57" s="257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  <c r="IX57" s="0"/>
      <c r="IY57" s="0"/>
      <c r="IZ57" s="0"/>
      <c r="JA57" s="0"/>
      <c r="JB57" s="0"/>
      <c r="JC57" s="0"/>
      <c r="JD57" s="0"/>
      <c r="JE57" s="0"/>
      <c r="JF57" s="0"/>
      <c r="JG57" s="0"/>
      <c r="JH57" s="0"/>
      <c r="JI57" s="0"/>
      <c r="JJ57" s="0"/>
      <c r="JK57" s="0"/>
      <c r="JL57" s="0"/>
      <c r="JM57" s="0"/>
      <c r="JN57" s="0"/>
      <c r="JO57" s="0"/>
      <c r="JP57" s="0"/>
      <c r="JQ57" s="0"/>
      <c r="JR57" s="0"/>
      <c r="JS57" s="0"/>
      <c r="JT57" s="0"/>
      <c r="JU57" s="0"/>
      <c r="JV57" s="0"/>
      <c r="JW57" s="0"/>
      <c r="JX57" s="0"/>
      <c r="JY57" s="0"/>
      <c r="JZ57" s="0"/>
      <c r="KA57" s="0"/>
      <c r="KB57" s="0"/>
      <c r="KC57" s="0"/>
      <c r="KD57" s="0"/>
      <c r="KE57" s="0"/>
      <c r="KF57" s="0"/>
      <c r="KG57" s="0"/>
      <c r="KH57" s="0"/>
      <c r="KI57" s="0"/>
      <c r="KJ57" s="0"/>
      <c r="KK57" s="0"/>
      <c r="KL57" s="0"/>
      <c r="KM57" s="0"/>
      <c r="KN57" s="0"/>
      <c r="KO57" s="0"/>
      <c r="KP57" s="0"/>
      <c r="KQ57" s="0"/>
      <c r="KR57" s="0"/>
      <c r="KS57" s="0"/>
      <c r="KT57" s="0"/>
      <c r="KU57" s="0"/>
      <c r="KV57" s="0"/>
      <c r="KW57" s="0"/>
      <c r="KX57" s="0"/>
      <c r="KY57" s="0"/>
      <c r="KZ57" s="0"/>
      <c r="LA57" s="0"/>
      <c r="LB57" s="0"/>
      <c r="LC57" s="0"/>
      <c r="LD57" s="0"/>
      <c r="LE57" s="0"/>
      <c r="LF57" s="0"/>
      <c r="LG57" s="0"/>
      <c r="LH57" s="0"/>
      <c r="LI57" s="0"/>
      <c r="LJ57" s="0"/>
      <c r="LK57" s="0"/>
      <c r="LL57" s="0"/>
      <c r="LM57" s="0"/>
      <c r="LN57" s="0"/>
      <c r="LO57" s="0"/>
      <c r="LP57" s="0"/>
      <c r="LQ57" s="0"/>
      <c r="LR57" s="0"/>
      <c r="LS57" s="0"/>
      <c r="LT57" s="0"/>
      <c r="LU57" s="0"/>
      <c r="LV57" s="0"/>
      <c r="LW57" s="0"/>
      <c r="LX57" s="0"/>
      <c r="LY57" s="0"/>
      <c r="LZ57" s="0"/>
      <c r="MA57" s="0"/>
      <c r="MB57" s="0"/>
      <c r="MC57" s="0"/>
      <c r="MD57" s="0"/>
      <c r="ME57" s="0"/>
      <c r="MF57" s="0"/>
      <c r="MG57" s="0"/>
      <c r="MH57" s="0"/>
      <c r="MI57" s="0"/>
      <c r="MJ57" s="0"/>
      <c r="MK57" s="0"/>
      <c r="ML57" s="0"/>
      <c r="MM57" s="0"/>
      <c r="MN57" s="0"/>
      <c r="MO57" s="0"/>
      <c r="MP57" s="0"/>
      <c r="MQ57" s="0"/>
      <c r="MR57" s="0"/>
      <c r="MS57" s="0"/>
      <c r="MT57" s="0"/>
      <c r="MU57" s="0"/>
      <c r="MV57" s="0"/>
      <c r="MW57" s="0"/>
      <c r="MX57" s="0"/>
      <c r="MY57" s="0"/>
      <c r="MZ57" s="0"/>
      <c r="NA57" s="0"/>
      <c r="NB57" s="0"/>
      <c r="NC57" s="0"/>
      <c r="ND57" s="0"/>
      <c r="NE57" s="0"/>
      <c r="NF57" s="0"/>
      <c r="NG57" s="0"/>
      <c r="NH57" s="0"/>
      <c r="NI57" s="0"/>
      <c r="NJ57" s="0"/>
      <c r="NK57" s="0"/>
      <c r="NL57" s="0"/>
      <c r="NM57" s="0"/>
      <c r="NN57" s="0"/>
      <c r="NO57" s="0"/>
      <c r="NP57" s="0"/>
      <c r="NQ57" s="0"/>
      <c r="NR57" s="0"/>
      <c r="NS57" s="0"/>
      <c r="NT57" s="0"/>
      <c r="NU57" s="0"/>
      <c r="NV57" s="0"/>
      <c r="NW57" s="0"/>
      <c r="NX57" s="0"/>
      <c r="NY57" s="0"/>
      <c r="NZ57" s="0"/>
      <c r="OA57" s="0"/>
      <c r="OB57" s="0"/>
      <c r="OC57" s="0"/>
      <c r="OD57" s="0"/>
      <c r="OE57" s="0"/>
      <c r="OF57" s="0"/>
      <c r="OG57" s="0"/>
      <c r="OH57" s="0"/>
      <c r="OI57" s="0"/>
      <c r="OJ57" s="0"/>
      <c r="OK57" s="0"/>
      <c r="OL57" s="0"/>
      <c r="OM57" s="0"/>
      <c r="ON57" s="0"/>
      <c r="OO57" s="0"/>
      <c r="OP57" s="0"/>
      <c r="OQ57" s="0"/>
      <c r="OR57" s="0"/>
      <c r="OS57" s="0"/>
      <c r="OT57" s="0"/>
      <c r="OU57" s="0"/>
      <c r="OV57" s="0"/>
      <c r="OW57" s="0"/>
      <c r="OX57" s="0"/>
      <c r="OY57" s="0"/>
      <c r="OZ57" s="0"/>
      <c r="PA57" s="0"/>
      <c r="PB57" s="0"/>
      <c r="PC57" s="0"/>
      <c r="PD57" s="0"/>
      <c r="PE57" s="0"/>
      <c r="PF57" s="0"/>
      <c r="PG57" s="0"/>
      <c r="PH57" s="0"/>
      <c r="PI57" s="0"/>
      <c r="PJ57" s="0"/>
      <c r="PK57" s="0"/>
      <c r="PL57" s="0"/>
      <c r="PM57" s="0"/>
      <c r="PN57" s="0"/>
      <c r="PO57" s="0"/>
      <c r="PP57" s="0"/>
      <c r="PQ57" s="0"/>
      <c r="PR57" s="0"/>
      <c r="PS57" s="0"/>
      <c r="PT57" s="0"/>
      <c r="PU57" s="0"/>
      <c r="PV57" s="0"/>
      <c r="PW57" s="0"/>
      <c r="PX57" s="0"/>
      <c r="PY57" s="0"/>
      <c r="PZ57" s="0"/>
      <c r="QA57" s="0"/>
      <c r="QB57" s="0"/>
      <c r="QC57" s="0"/>
      <c r="QD57" s="0"/>
      <c r="QE57" s="0"/>
      <c r="QF57" s="0"/>
      <c r="QG57" s="0"/>
      <c r="QH57" s="0"/>
      <c r="QI57" s="0"/>
      <c r="QJ57" s="0"/>
      <c r="QK57" s="0"/>
      <c r="QL57" s="0"/>
      <c r="QM57" s="0"/>
      <c r="QN57" s="0"/>
      <c r="QO57" s="0"/>
      <c r="QP57" s="0"/>
      <c r="QQ57" s="0"/>
      <c r="QR57" s="0"/>
      <c r="QS57" s="0"/>
      <c r="QT57" s="0"/>
      <c r="QU57" s="0"/>
      <c r="QV57" s="0"/>
      <c r="QW57" s="0"/>
      <c r="QX57" s="0"/>
      <c r="QY57" s="0"/>
      <c r="QZ57" s="0"/>
      <c r="RA57" s="0"/>
      <c r="RB57" s="0"/>
      <c r="RC57" s="0"/>
      <c r="RD57" s="0"/>
      <c r="RE57" s="0"/>
      <c r="RF57" s="0"/>
      <c r="RG57" s="0"/>
      <c r="RH57" s="0"/>
      <c r="RI57" s="0"/>
      <c r="RJ57" s="0"/>
      <c r="RK57" s="0"/>
      <c r="RL57" s="0"/>
      <c r="RM57" s="0"/>
      <c r="RN57" s="0"/>
      <c r="RO57" s="0"/>
      <c r="RP57" s="0"/>
      <c r="RQ57" s="0"/>
      <c r="RR57" s="0"/>
      <c r="RS57" s="0"/>
      <c r="RT57" s="0"/>
      <c r="RU57" s="0"/>
      <c r="RV57" s="0"/>
      <c r="RW57" s="0"/>
      <c r="RX57" s="0"/>
      <c r="RY57" s="0"/>
      <c r="RZ57" s="0"/>
      <c r="SA57" s="0"/>
      <c r="SB57" s="0"/>
      <c r="SC57" s="0"/>
      <c r="SD57" s="0"/>
      <c r="SE57" s="0"/>
      <c r="SF57" s="0"/>
      <c r="SG57" s="0"/>
      <c r="SH57" s="0"/>
      <c r="SI57" s="0"/>
      <c r="SJ57" s="0"/>
      <c r="SK57" s="0"/>
      <c r="SL57" s="0"/>
      <c r="SM57" s="0"/>
      <c r="SN57" s="0"/>
      <c r="SO57" s="0"/>
      <c r="SP57" s="0"/>
      <c r="SQ57" s="0"/>
      <c r="SR57" s="0"/>
      <c r="SS57" s="0"/>
      <c r="ST57" s="0"/>
      <c r="SU57" s="0"/>
      <c r="SV57" s="0"/>
      <c r="SW57" s="0"/>
      <c r="SX57" s="0"/>
      <c r="SY57" s="0"/>
      <c r="SZ57" s="0"/>
      <c r="TA57" s="0"/>
      <c r="TB57" s="0"/>
      <c r="TC57" s="0"/>
      <c r="TD57" s="0"/>
      <c r="TE57" s="0"/>
      <c r="TF57" s="0"/>
      <c r="TG57" s="0"/>
      <c r="TH57" s="0"/>
      <c r="TI57" s="0"/>
      <c r="TJ57" s="0"/>
      <c r="TK57" s="0"/>
      <c r="TL57" s="0"/>
      <c r="TM57" s="0"/>
      <c r="TN57" s="0"/>
      <c r="TO57" s="0"/>
      <c r="TP57" s="0"/>
      <c r="TQ57" s="0"/>
      <c r="TR57" s="0"/>
      <c r="TS57" s="0"/>
      <c r="TT57" s="0"/>
      <c r="TU57" s="0"/>
      <c r="TV57" s="0"/>
      <c r="TW57" s="0"/>
      <c r="TX57" s="0"/>
      <c r="TY57" s="0"/>
      <c r="TZ57" s="0"/>
      <c r="UA57" s="0"/>
      <c r="UB57" s="0"/>
      <c r="UC57" s="0"/>
      <c r="UD57" s="0"/>
      <c r="UE57" s="0"/>
      <c r="UF57" s="0"/>
      <c r="UG57" s="0"/>
      <c r="UH57" s="0"/>
      <c r="UI57" s="0"/>
      <c r="UJ57" s="0"/>
      <c r="UK57" s="0"/>
      <c r="UL57" s="0"/>
      <c r="UM57" s="0"/>
      <c r="UN57" s="0"/>
      <c r="UO57" s="0"/>
      <c r="UP57" s="0"/>
      <c r="UQ57" s="0"/>
      <c r="UR57" s="0"/>
      <c r="US57" s="0"/>
      <c r="UT57" s="0"/>
      <c r="UU57" s="0"/>
      <c r="UV57" s="0"/>
      <c r="UW57" s="0"/>
      <c r="UX57" s="0"/>
      <c r="UY57" s="0"/>
      <c r="UZ57" s="0"/>
      <c r="VA57" s="0"/>
      <c r="VB57" s="0"/>
      <c r="VC57" s="0"/>
      <c r="VD57" s="0"/>
      <c r="VE57" s="0"/>
      <c r="VF57" s="0"/>
      <c r="VG57" s="0"/>
      <c r="VH57" s="0"/>
      <c r="VI57" s="0"/>
      <c r="VJ57" s="0"/>
      <c r="VK57" s="0"/>
      <c r="VL57" s="0"/>
      <c r="VM57" s="0"/>
      <c r="VN57" s="0"/>
      <c r="VO57" s="0"/>
      <c r="VP57" s="0"/>
      <c r="VQ57" s="0"/>
      <c r="VR57" s="0"/>
      <c r="VS57" s="0"/>
      <c r="VT57" s="0"/>
      <c r="VU57" s="0"/>
      <c r="VV57" s="0"/>
      <c r="VW57" s="0"/>
      <c r="VX57" s="0"/>
      <c r="VY57" s="0"/>
      <c r="VZ57" s="0"/>
      <c r="WA57" s="0"/>
      <c r="WB57" s="0"/>
      <c r="WC57" s="0"/>
      <c r="WD57" s="0"/>
      <c r="WE57" s="0"/>
      <c r="WF57" s="0"/>
      <c r="WG57" s="0"/>
      <c r="WH57" s="0"/>
      <c r="WI57" s="0"/>
      <c r="WJ57" s="0"/>
      <c r="WK57" s="0"/>
      <c r="WL57" s="0"/>
      <c r="WM57" s="0"/>
      <c r="WN57" s="0"/>
      <c r="WO57" s="0"/>
      <c r="WP57" s="0"/>
      <c r="WQ57" s="0"/>
      <c r="WR57" s="0"/>
      <c r="WS57" s="0"/>
      <c r="WT57" s="0"/>
      <c r="WU57" s="0"/>
      <c r="WV57" s="0"/>
      <c r="WW57" s="0"/>
      <c r="WX57" s="0"/>
      <c r="WY57" s="0"/>
      <c r="WZ57" s="0"/>
      <c r="XA57" s="0"/>
      <c r="XB57" s="0"/>
      <c r="XC57" s="0"/>
      <c r="XD57" s="0"/>
      <c r="XE57" s="0"/>
      <c r="XF57" s="0"/>
      <c r="XG57" s="0"/>
      <c r="XH57" s="0"/>
      <c r="XI57" s="0"/>
      <c r="XJ57" s="0"/>
      <c r="XK57" s="0"/>
      <c r="XL57" s="0"/>
      <c r="XM57" s="0"/>
      <c r="XN57" s="0"/>
      <c r="XO57" s="0"/>
      <c r="XP57" s="0"/>
      <c r="XQ57" s="0"/>
      <c r="XR57" s="0"/>
      <c r="XS57" s="0"/>
      <c r="XT57" s="0"/>
      <c r="XU57" s="0"/>
      <c r="XV57" s="0"/>
      <c r="XW57" s="0"/>
      <c r="XX57" s="0"/>
      <c r="XY57" s="0"/>
      <c r="XZ57" s="0"/>
      <c r="YA57" s="0"/>
      <c r="YB57" s="0"/>
      <c r="YC57" s="0"/>
      <c r="YD57" s="0"/>
      <c r="YE57" s="0"/>
      <c r="YF57" s="0"/>
      <c r="YG57" s="0"/>
      <c r="YH57" s="0"/>
      <c r="YI57" s="0"/>
      <c r="YJ57" s="0"/>
      <c r="YK57" s="0"/>
      <c r="YL57" s="0"/>
      <c r="YM57" s="0"/>
      <c r="YN57" s="0"/>
      <c r="YO57" s="0"/>
      <c r="YP57" s="0"/>
      <c r="YQ57" s="0"/>
      <c r="YR57" s="0"/>
      <c r="YS57" s="0"/>
      <c r="YT57" s="0"/>
      <c r="YU57" s="0"/>
      <c r="YV57" s="0"/>
      <c r="YW57" s="0"/>
      <c r="YX57" s="0"/>
      <c r="YY57" s="0"/>
      <c r="YZ57" s="0"/>
      <c r="ZA57" s="0"/>
      <c r="ZB57" s="0"/>
      <c r="ZC57" s="0"/>
      <c r="ZD57" s="0"/>
      <c r="ZE57" s="0"/>
      <c r="ZF57" s="0"/>
      <c r="ZG57" s="0"/>
      <c r="ZH57" s="0"/>
      <c r="ZI57" s="0"/>
      <c r="ZJ57" s="0"/>
      <c r="ZK57" s="0"/>
      <c r="ZL57" s="0"/>
      <c r="ZM57" s="0"/>
      <c r="ZN57" s="0"/>
      <c r="ZO57" s="0"/>
      <c r="ZP57" s="0"/>
      <c r="ZQ57" s="0"/>
      <c r="ZR57" s="0"/>
      <c r="ZS57" s="0"/>
      <c r="ZT57" s="0"/>
      <c r="ZU57" s="0"/>
      <c r="ZV57" s="0"/>
      <c r="ZW57" s="0"/>
      <c r="ZX57" s="0"/>
      <c r="ZY57" s="0"/>
      <c r="ZZ57" s="0"/>
      <c r="AAA57" s="0"/>
      <c r="AAB57" s="0"/>
      <c r="AAC57" s="0"/>
      <c r="AAD57" s="0"/>
      <c r="AAE57" s="0"/>
      <c r="AAF57" s="0"/>
      <c r="AAG57" s="0"/>
      <c r="AAH57" s="0"/>
      <c r="AAI57" s="0"/>
      <c r="AAJ57" s="0"/>
      <c r="AAK57" s="0"/>
      <c r="AAL57" s="0"/>
      <c r="AAM57" s="0"/>
      <c r="AAN57" s="0"/>
      <c r="AAO57" s="0"/>
      <c r="AAP57" s="0"/>
      <c r="AAQ57" s="0"/>
      <c r="AAR57" s="0"/>
      <c r="AAS57" s="0"/>
      <c r="AAT57" s="0"/>
      <c r="AAU57" s="0"/>
      <c r="AAV57" s="0"/>
      <c r="AAW57" s="0"/>
      <c r="AAX57" s="0"/>
      <c r="AAY57" s="0"/>
      <c r="AAZ57" s="0"/>
      <c r="ABA57" s="0"/>
      <c r="ABB57" s="0"/>
      <c r="ABC57" s="0"/>
      <c r="ABD57" s="0"/>
      <c r="ABE57" s="0"/>
      <c r="ABF57" s="0"/>
      <c r="ABG57" s="0"/>
      <c r="ABH57" s="0"/>
      <c r="ABI57" s="0"/>
      <c r="ABJ57" s="0"/>
      <c r="ABK57" s="0"/>
      <c r="ABL57" s="0"/>
      <c r="ABM57" s="0"/>
      <c r="ABN57" s="0"/>
      <c r="ABO57" s="0"/>
      <c r="ABP57" s="0"/>
      <c r="ABQ57" s="0"/>
      <c r="ABR57" s="0"/>
      <c r="ABS57" s="0"/>
      <c r="ABT57" s="0"/>
      <c r="ABU57" s="0"/>
      <c r="ABV57" s="0"/>
      <c r="ABW57" s="0"/>
      <c r="ABX57" s="0"/>
      <c r="ABY57" s="0"/>
      <c r="ABZ57" s="0"/>
      <c r="ACA57" s="0"/>
      <c r="ACB57" s="0"/>
      <c r="ACC57" s="0"/>
      <c r="ACD57" s="0"/>
      <c r="ACE57" s="0"/>
      <c r="ACF57" s="0"/>
      <c r="ACG57" s="0"/>
      <c r="ACH57" s="0"/>
      <c r="ACI57" s="0"/>
      <c r="ACJ57" s="0"/>
      <c r="ACK57" s="0"/>
      <c r="ACL57" s="0"/>
      <c r="ACM57" s="0"/>
      <c r="ACN57" s="0"/>
      <c r="ACO57" s="0"/>
      <c r="ACP57" s="0"/>
      <c r="ACQ57" s="0"/>
      <c r="ACR57" s="0"/>
      <c r="ACS57" s="0"/>
      <c r="ACT57" s="0"/>
      <c r="ACU57" s="0"/>
      <c r="ACV57" s="0"/>
      <c r="ACW57" s="0"/>
      <c r="ACX57" s="0"/>
      <c r="ACY57" s="0"/>
      <c r="ACZ57" s="0"/>
      <c r="ADA57" s="0"/>
      <c r="ADB57" s="0"/>
      <c r="ADC57" s="0"/>
      <c r="ADD57" s="0"/>
      <c r="ADE57" s="0"/>
      <c r="ADF57" s="0"/>
      <c r="ADG57" s="0"/>
      <c r="ADH57" s="0"/>
      <c r="ADI57" s="0"/>
      <c r="ADJ57" s="0"/>
      <c r="ADK57" s="0"/>
      <c r="ADL57" s="0"/>
      <c r="ADM57" s="0"/>
      <c r="ADN57" s="0"/>
      <c r="ADO57" s="0"/>
      <c r="ADP57" s="0"/>
      <c r="ADQ57" s="0"/>
      <c r="ADR57" s="0"/>
      <c r="ADS57" s="0"/>
      <c r="ADT57" s="0"/>
      <c r="ADU57" s="0"/>
      <c r="ADV57" s="0"/>
      <c r="ADW57" s="0"/>
      <c r="ADX57" s="0"/>
      <c r="ADY57" s="0"/>
      <c r="ADZ57" s="0"/>
      <c r="AEA57" s="0"/>
      <c r="AEB57" s="0"/>
      <c r="AEC57" s="0"/>
      <c r="AED57" s="0"/>
      <c r="AEE57" s="0"/>
      <c r="AEF57" s="0"/>
      <c r="AEG57" s="0"/>
      <c r="AEH57" s="0"/>
      <c r="AEI57" s="0"/>
      <c r="AEJ57" s="0"/>
      <c r="AEK57" s="0"/>
      <c r="AEL57" s="0"/>
      <c r="AEM57" s="0"/>
      <c r="AEN57" s="0"/>
      <c r="AEO57" s="0"/>
      <c r="AEP57" s="0"/>
      <c r="AEQ57" s="0"/>
      <c r="AER57" s="0"/>
      <c r="AES57" s="0"/>
      <c r="AET57" s="0"/>
      <c r="AEU57" s="0"/>
      <c r="AEV57" s="0"/>
      <c r="AEW57" s="0"/>
      <c r="AEX57" s="0"/>
      <c r="AEY57" s="0"/>
      <c r="AEZ57" s="0"/>
      <c r="AFA57" s="0"/>
      <c r="AFB57" s="0"/>
      <c r="AFC57" s="0"/>
      <c r="AFD57" s="0"/>
      <c r="AFE57" s="0"/>
      <c r="AFF57" s="0"/>
      <c r="AFG57" s="0"/>
      <c r="AFH57" s="0"/>
      <c r="AFI57" s="0"/>
      <c r="AFJ57" s="0"/>
      <c r="AFK57" s="0"/>
      <c r="AFL57" s="0"/>
      <c r="AFM57" s="0"/>
      <c r="AFN57" s="0"/>
      <c r="AFO57" s="0"/>
      <c r="AFP57" s="0"/>
      <c r="AFQ57" s="0"/>
      <c r="AFR57" s="0"/>
      <c r="AFS57" s="0"/>
      <c r="AFT57" s="0"/>
      <c r="AFU57" s="0"/>
      <c r="AFV57" s="0"/>
      <c r="AFW57" s="0"/>
      <c r="AFX57" s="0"/>
      <c r="AFY57" s="0"/>
      <c r="AFZ57" s="0"/>
      <c r="AGA57" s="0"/>
      <c r="AGB57" s="0"/>
      <c r="AGC57" s="0"/>
      <c r="AGD57" s="0"/>
      <c r="AGE57" s="0"/>
      <c r="AGF57" s="0"/>
      <c r="AGG57" s="0"/>
      <c r="AGH57" s="0"/>
      <c r="AGI57" s="0"/>
      <c r="AGJ57" s="0"/>
      <c r="AGK57" s="0"/>
      <c r="AGL57" s="0"/>
      <c r="AGM57" s="0"/>
      <c r="AGN57" s="0"/>
      <c r="AGO57" s="0"/>
      <c r="AGP57" s="0"/>
      <c r="AGQ57" s="0"/>
      <c r="AGR57" s="0"/>
      <c r="AGS57" s="0"/>
      <c r="AGT57" s="0"/>
      <c r="AGU57" s="0"/>
      <c r="AGV57" s="0"/>
      <c r="AGW57" s="0"/>
      <c r="AGX57" s="0"/>
      <c r="AGY57" s="0"/>
      <c r="AGZ57" s="0"/>
      <c r="AHA57" s="0"/>
      <c r="AHB57" s="0"/>
      <c r="AHC57" s="0"/>
      <c r="AHD57" s="0"/>
      <c r="AHE57" s="0"/>
      <c r="AHF57" s="0"/>
      <c r="AHG57" s="0"/>
      <c r="AHH57" s="0"/>
      <c r="AHI57" s="0"/>
      <c r="AHJ57" s="0"/>
      <c r="AHK57" s="0"/>
      <c r="AHL57" s="0"/>
      <c r="AHM57" s="0"/>
      <c r="AHN57" s="0"/>
      <c r="AHO57" s="0"/>
      <c r="AHP57" s="0"/>
      <c r="AHQ57" s="0"/>
      <c r="AHR57" s="0"/>
      <c r="AHS57" s="0"/>
      <c r="AHT57" s="0"/>
      <c r="AHU57" s="0"/>
      <c r="AHV57" s="0"/>
      <c r="AHW57" s="0"/>
      <c r="AHX57" s="0"/>
      <c r="AHY57" s="0"/>
      <c r="AHZ57" s="0"/>
      <c r="AIA57" s="0"/>
      <c r="AIB57" s="0"/>
      <c r="AIC57" s="0"/>
      <c r="AID57" s="0"/>
      <c r="AIE57" s="0"/>
      <c r="AIF57" s="0"/>
      <c r="AIG57" s="0"/>
      <c r="AIH57" s="0"/>
      <c r="AII57" s="0"/>
      <c r="AIJ57" s="0"/>
      <c r="AIK57" s="0"/>
      <c r="AIL57" s="0"/>
      <c r="AIM57" s="0"/>
      <c r="AIN57" s="0"/>
      <c r="AIO57" s="0"/>
      <c r="AIP57" s="0"/>
      <c r="AIQ57" s="0"/>
      <c r="AIR57" s="0"/>
      <c r="AIS57" s="0"/>
      <c r="AIT57" s="0"/>
      <c r="AIU57" s="0"/>
      <c r="AIV57" s="0"/>
      <c r="AIW57" s="0"/>
      <c r="AIX57" s="0"/>
      <c r="AIY57" s="0"/>
      <c r="AIZ57" s="0"/>
      <c r="AJA57" s="0"/>
      <c r="AJB57" s="0"/>
      <c r="AJC57" s="0"/>
      <c r="AJD57" s="0"/>
      <c r="AJE57" s="0"/>
      <c r="AJF57" s="0"/>
      <c r="AJG57" s="0"/>
      <c r="AJH57" s="0"/>
      <c r="AJI57" s="0"/>
      <c r="AJJ57" s="0"/>
      <c r="AJK57" s="0"/>
      <c r="AJL57" s="0"/>
      <c r="AJM57" s="0"/>
      <c r="AJN57" s="0"/>
      <c r="AJO57" s="0"/>
      <c r="AJP57" s="0"/>
      <c r="AJQ57" s="0"/>
      <c r="AJR57" s="0"/>
      <c r="AJS57" s="0"/>
      <c r="AJT57" s="0"/>
      <c r="AJU57" s="0"/>
      <c r="AJV57" s="0"/>
      <c r="AJW57" s="0"/>
      <c r="AJX57" s="0"/>
      <c r="AJY57" s="0"/>
      <c r="AJZ57" s="0"/>
      <c r="AKA57" s="0"/>
      <c r="AKB57" s="0"/>
      <c r="AKC57" s="0"/>
      <c r="AKD57" s="0"/>
      <c r="AKE57" s="0"/>
      <c r="AKF57" s="0"/>
      <c r="AKG57" s="0"/>
      <c r="AKH57" s="0"/>
      <c r="AKI57" s="0"/>
      <c r="AKJ57" s="0"/>
      <c r="AKK57" s="0"/>
      <c r="AKL57" s="0"/>
      <c r="AKM57" s="0"/>
      <c r="AKN57" s="0"/>
      <c r="AKO57" s="0"/>
      <c r="AKP57" s="0"/>
      <c r="AKQ57" s="0"/>
      <c r="AKR57" s="0"/>
      <c r="AKS57" s="0"/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0.35" hidden="true" customHeight="true" outlineLevel="0" collapsed="false">
      <c r="A58" s="256"/>
      <c r="B58" s="257"/>
      <c r="C58" s="0"/>
      <c r="D58" s="0"/>
      <c r="E58" s="0"/>
      <c r="F58" s="0"/>
      <c r="G58" s="0"/>
      <c r="H58" s="0"/>
      <c r="I58" s="0"/>
      <c r="J58" s="0"/>
      <c r="K58" s="0"/>
      <c r="L58" s="257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  <c r="IX58" s="0"/>
      <c r="IY58" s="0"/>
      <c r="IZ58" s="0"/>
      <c r="JA58" s="0"/>
      <c r="JB58" s="0"/>
      <c r="JC58" s="0"/>
      <c r="JD58" s="0"/>
      <c r="JE58" s="0"/>
      <c r="JF58" s="0"/>
      <c r="JG58" s="0"/>
      <c r="JH58" s="0"/>
      <c r="JI58" s="0"/>
      <c r="JJ58" s="0"/>
      <c r="JK58" s="0"/>
      <c r="JL58" s="0"/>
      <c r="JM58" s="0"/>
      <c r="JN58" s="0"/>
      <c r="JO58" s="0"/>
      <c r="JP58" s="0"/>
      <c r="JQ58" s="0"/>
      <c r="JR58" s="0"/>
      <c r="JS58" s="0"/>
      <c r="JT58" s="0"/>
      <c r="JU58" s="0"/>
      <c r="JV58" s="0"/>
      <c r="JW58" s="0"/>
      <c r="JX58" s="0"/>
      <c r="JY58" s="0"/>
      <c r="JZ58" s="0"/>
      <c r="KA58" s="0"/>
      <c r="KB58" s="0"/>
      <c r="KC58" s="0"/>
      <c r="KD58" s="0"/>
      <c r="KE58" s="0"/>
      <c r="KF58" s="0"/>
      <c r="KG58" s="0"/>
      <c r="KH58" s="0"/>
      <c r="KI58" s="0"/>
      <c r="KJ58" s="0"/>
      <c r="KK58" s="0"/>
      <c r="KL58" s="0"/>
      <c r="KM58" s="0"/>
      <c r="KN58" s="0"/>
      <c r="KO58" s="0"/>
      <c r="KP58" s="0"/>
      <c r="KQ58" s="0"/>
      <c r="KR58" s="0"/>
      <c r="KS58" s="0"/>
      <c r="KT58" s="0"/>
      <c r="KU58" s="0"/>
      <c r="KV58" s="0"/>
      <c r="KW58" s="0"/>
      <c r="KX58" s="0"/>
      <c r="KY58" s="0"/>
      <c r="KZ58" s="0"/>
      <c r="LA58" s="0"/>
      <c r="LB58" s="0"/>
      <c r="LC58" s="0"/>
      <c r="LD58" s="0"/>
      <c r="LE58" s="0"/>
      <c r="LF58" s="0"/>
      <c r="LG58" s="0"/>
      <c r="LH58" s="0"/>
      <c r="LI58" s="0"/>
      <c r="LJ58" s="0"/>
      <c r="LK58" s="0"/>
      <c r="LL58" s="0"/>
      <c r="LM58" s="0"/>
      <c r="LN58" s="0"/>
      <c r="LO58" s="0"/>
      <c r="LP58" s="0"/>
      <c r="LQ58" s="0"/>
      <c r="LR58" s="0"/>
      <c r="LS58" s="0"/>
      <c r="LT58" s="0"/>
      <c r="LU58" s="0"/>
      <c r="LV58" s="0"/>
      <c r="LW58" s="0"/>
      <c r="LX58" s="0"/>
      <c r="LY58" s="0"/>
      <c r="LZ58" s="0"/>
      <c r="MA58" s="0"/>
      <c r="MB58" s="0"/>
      <c r="MC58" s="0"/>
      <c r="MD58" s="0"/>
      <c r="ME58" s="0"/>
      <c r="MF58" s="0"/>
      <c r="MG58" s="0"/>
      <c r="MH58" s="0"/>
      <c r="MI58" s="0"/>
      <c r="MJ58" s="0"/>
      <c r="MK58" s="0"/>
      <c r="ML58" s="0"/>
      <c r="MM58" s="0"/>
      <c r="MN58" s="0"/>
      <c r="MO58" s="0"/>
      <c r="MP58" s="0"/>
      <c r="MQ58" s="0"/>
      <c r="MR58" s="0"/>
      <c r="MS58" s="0"/>
      <c r="MT58" s="0"/>
      <c r="MU58" s="0"/>
      <c r="MV58" s="0"/>
      <c r="MW58" s="0"/>
      <c r="MX58" s="0"/>
      <c r="MY58" s="0"/>
      <c r="MZ58" s="0"/>
      <c r="NA58" s="0"/>
      <c r="NB58" s="0"/>
      <c r="NC58" s="0"/>
      <c r="ND58" s="0"/>
      <c r="NE58" s="0"/>
      <c r="NF58" s="0"/>
      <c r="NG58" s="0"/>
      <c r="NH58" s="0"/>
      <c r="NI58" s="0"/>
      <c r="NJ58" s="0"/>
      <c r="NK58" s="0"/>
      <c r="NL58" s="0"/>
      <c r="NM58" s="0"/>
      <c r="NN58" s="0"/>
      <c r="NO58" s="0"/>
      <c r="NP58" s="0"/>
      <c r="NQ58" s="0"/>
      <c r="NR58" s="0"/>
      <c r="NS58" s="0"/>
      <c r="NT58" s="0"/>
      <c r="NU58" s="0"/>
      <c r="NV58" s="0"/>
      <c r="NW58" s="0"/>
      <c r="NX58" s="0"/>
      <c r="NY58" s="0"/>
      <c r="NZ58" s="0"/>
      <c r="OA58" s="0"/>
      <c r="OB58" s="0"/>
      <c r="OC58" s="0"/>
      <c r="OD58" s="0"/>
      <c r="OE58" s="0"/>
      <c r="OF58" s="0"/>
      <c r="OG58" s="0"/>
      <c r="OH58" s="0"/>
      <c r="OI58" s="0"/>
      <c r="OJ58" s="0"/>
      <c r="OK58" s="0"/>
      <c r="OL58" s="0"/>
      <c r="OM58" s="0"/>
      <c r="ON58" s="0"/>
      <c r="OO58" s="0"/>
      <c r="OP58" s="0"/>
      <c r="OQ58" s="0"/>
      <c r="OR58" s="0"/>
      <c r="OS58" s="0"/>
      <c r="OT58" s="0"/>
      <c r="OU58" s="0"/>
      <c r="OV58" s="0"/>
      <c r="OW58" s="0"/>
      <c r="OX58" s="0"/>
      <c r="OY58" s="0"/>
      <c r="OZ58" s="0"/>
      <c r="PA58" s="0"/>
      <c r="PB58" s="0"/>
      <c r="PC58" s="0"/>
      <c r="PD58" s="0"/>
      <c r="PE58" s="0"/>
      <c r="PF58" s="0"/>
      <c r="PG58" s="0"/>
      <c r="PH58" s="0"/>
      <c r="PI58" s="0"/>
      <c r="PJ58" s="0"/>
      <c r="PK58" s="0"/>
      <c r="PL58" s="0"/>
      <c r="PM58" s="0"/>
      <c r="PN58" s="0"/>
      <c r="PO58" s="0"/>
      <c r="PP58" s="0"/>
      <c r="PQ58" s="0"/>
      <c r="PR58" s="0"/>
      <c r="PS58" s="0"/>
      <c r="PT58" s="0"/>
      <c r="PU58" s="0"/>
      <c r="PV58" s="0"/>
      <c r="PW58" s="0"/>
      <c r="PX58" s="0"/>
      <c r="PY58" s="0"/>
      <c r="PZ58" s="0"/>
      <c r="QA58" s="0"/>
      <c r="QB58" s="0"/>
      <c r="QC58" s="0"/>
      <c r="QD58" s="0"/>
      <c r="QE58" s="0"/>
      <c r="QF58" s="0"/>
      <c r="QG58" s="0"/>
      <c r="QH58" s="0"/>
      <c r="QI58" s="0"/>
      <c r="QJ58" s="0"/>
      <c r="QK58" s="0"/>
      <c r="QL58" s="0"/>
      <c r="QM58" s="0"/>
      <c r="QN58" s="0"/>
      <c r="QO58" s="0"/>
      <c r="QP58" s="0"/>
      <c r="QQ58" s="0"/>
      <c r="QR58" s="0"/>
      <c r="QS58" s="0"/>
      <c r="QT58" s="0"/>
      <c r="QU58" s="0"/>
      <c r="QV58" s="0"/>
      <c r="QW58" s="0"/>
      <c r="QX58" s="0"/>
      <c r="QY58" s="0"/>
      <c r="QZ58" s="0"/>
      <c r="RA58" s="0"/>
      <c r="RB58" s="0"/>
      <c r="RC58" s="0"/>
      <c r="RD58" s="0"/>
      <c r="RE58" s="0"/>
      <c r="RF58" s="0"/>
      <c r="RG58" s="0"/>
      <c r="RH58" s="0"/>
      <c r="RI58" s="0"/>
      <c r="RJ58" s="0"/>
      <c r="RK58" s="0"/>
      <c r="RL58" s="0"/>
      <c r="RM58" s="0"/>
      <c r="RN58" s="0"/>
      <c r="RO58" s="0"/>
      <c r="RP58" s="0"/>
      <c r="RQ58" s="0"/>
      <c r="RR58" s="0"/>
      <c r="RS58" s="0"/>
      <c r="RT58" s="0"/>
      <c r="RU58" s="0"/>
      <c r="RV58" s="0"/>
      <c r="RW58" s="0"/>
      <c r="RX58" s="0"/>
      <c r="RY58" s="0"/>
      <c r="RZ58" s="0"/>
      <c r="SA58" s="0"/>
      <c r="SB58" s="0"/>
      <c r="SC58" s="0"/>
      <c r="SD58" s="0"/>
      <c r="SE58" s="0"/>
      <c r="SF58" s="0"/>
      <c r="SG58" s="0"/>
      <c r="SH58" s="0"/>
      <c r="SI58" s="0"/>
      <c r="SJ58" s="0"/>
      <c r="SK58" s="0"/>
      <c r="SL58" s="0"/>
      <c r="SM58" s="0"/>
      <c r="SN58" s="0"/>
      <c r="SO58" s="0"/>
      <c r="SP58" s="0"/>
      <c r="SQ58" s="0"/>
      <c r="SR58" s="0"/>
      <c r="SS58" s="0"/>
      <c r="ST58" s="0"/>
      <c r="SU58" s="0"/>
      <c r="SV58" s="0"/>
      <c r="SW58" s="0"/>
      <c r="SX58" s="0"/>
      <c r="SY58" s="0"/>
      <c r="SZ58" s="0"/>
      <c r="TA58" s="0"/>
      <c r="TB58" s="0"/>
      <c r="TC58" s="0"/>
      <c r="TD58" s="0"/>
      <c r="TE58" s="0"/>
      <c r="TF58" s="0"/>
      <c r="TG58" s="0"/>
      <c r="TH58" s="0"/>
      <c r="TI58" s="0"/>
      <c r="TJ58" s="0"/>
      <c r="TK58" s="0"/>
      <c r="TL58" s="0"/>
      <c r="TM58" s="0"/>
      <c r="TN58" s="0"/>
      <c r="TO58" s="0"/>
      <c r="TP58" s="0"/>
      <c r="TQ58" s="0"/>
      <c r="TR58" s="0"/>
      <c r="TS58" s="0"/>
      <c r="TT58" s="0"/>
      <c r="TU58" s="0"/>
      <c r="TV58" s="0"/>
      <c r="TW58" s="0"/>
      <c r="TX58" s="0"/>
      <c r="TY58" s="0"/>
      <c r="TZ58" s="0"/>
      <c r="UA58" s="0"/>
      <c r="UB58" s="0"/>
      <c r="UC58" s="0"/>
      <c r="UD58" s="0"/>
      <c r="UE58" s="0"/>
      <c r="UF58" s="0"/>
      <c r="UG58" s="0"/>
      <c r="UH58" s="0"/>
      <c r="UI58" s="0"/>
      <c r="UJ58" s="0"/>
      <c r="UK58" s="0"/>
      <c r="UL58" s="0"/>
      <c r="UM58" s="0"/>
      <c r="UN58" s="0"/>
      <c r="UO58" s="0"/>
      <c r="UP58" s="0"/>
      <c r="UQ58" s="0"/>
      <c r="UR58" s="0"/>
      <c r="US58" s="0"/>
      <c r="UT58" s="0"/>
      <c r="UU58" s="0"/>
      <c r="UV58" s="0"/>
      <c r="UW58" s="0"/>
      <c r="UX58" s="0"/>
      <c r="UY58" s="0"/>
      <c r="UZ58" s="0"/>
      <c r="VA58" s="0"/>
      <c r="VB58" s="0"/>
      <c r="VC58" s="0"/>
      <c r="VD58" s="0"/>
      <c r="VE58" s="0"/>
      <c r="VF58" s="0"/>
      <c r="VG58" s="0"/>
      <c r="VH58" s="0"/>
      <c r="VI58" s="0"/>
      <c r="VJ58" s="0"/>
      <c r="VK58" s="0"/>
      <c r="VL58" s="0"/>
      <c r="VM58" s="0"/>
      <c r="VN58" s="0"/>
      <c r="VO58" s="0"/>
      <c r="VP58" s="0"/>
      <c r="VQ58" s="0"/>
      <c r="VR58" s="0"/>
      <c r="VS58" s="0"/>
      <c r="VT58" s="0"/>
      <c r="VU58" s="0"/>
      <c r="VV58" s="0"/>
      <c r="VW58" s="0"/>
      <c r="VX58" s="0"/>
      <c r="VY58" s="0"/>
      <c r="VZ58" s="0"/>
      <c r="WA58" s="0"/>
      <c r="WB58" s="0"/>
      <c r="WC58" s="0"/>
      <c r="WD58" s="0"/>
      <c r="WE58" s="0"/>
      <c r="WF58" s="0"/>
      <c r="WG58" s="0"/>
      <c r="WH58" s="0"/>
      <c r="WI58" s="0"/>
      <c r="WJ58" s="0"/>
      <c r="WK58" s="0"/>
      <c r="WL58" s="0"/>
      <c r="WM58" s="0"/>
      <c r="WN58" s="0"/>
      <c r="WO58" s="0"/>
      <c r="WP58" s="0"/>
      <c r="WQ58" s="0"/>
      <c r="WR58" s="0"/>
      <c r="WS58" s="0"/>
      <c r="WT58" s="0"/>
      <c r="WU58" s="0"/>
      <c r="WV58" s="0"/>
      <c r="WW58" s="0"/>
      <c r="WX58" s="0"/>
      <c r="WY58" s="0"/>
      <c r="WZ58" s="0"/>
      <c r="XA58" s="0"/>
      <c r="XB58" s="0"/>
      <c r="XC58" s="0"/>
      <c r="XD58" s="0"/>
      <c r="XE58" s="0"/>
      <c r="XF58" s="0"/>
      <c r="XG58" s="0"/>
      <c r="XH58" s="0"/>
      <c r="XI58" s="0"/>
      <c r="XJ58" s="0"/>
      <c r="XK58" s="0"/>
      <c r="XL58" s="0"/>
      <c r="XM58" s="0"/>
      <c r="XN58" s="0"/>
      <c r="XO58" s="0"/>
      <c r="XP58" s="0"/>
      <c r="XQ58" s="0"/>
      <c r="XR58" s="0"/>
      <c r="XS58" s="0"/>
      <c r="XT58" s="0"/>
      <c r="XU58" s="0"/>
      <c r="XV58" s="0"/>
      <c r="XW58" s="0"/>
      <c r="XX58" s="0"/>
      <c r="XY58" s="0"/>
      <c r="XZ58" s="0"/>
      <c r="YA58" s="0"/>
      <c r="YB58" s="0"/>
      <c r="YC58" s="0"/>
      <c r="YD58" s="0"/>
      <c r="YE58" s="0"/>
      <c r="YF58" s="0"/>
      <c r="YG58" s="0"/>
      <c r="YH58" s="0"/>
      <c r="YI58" s="0"/>
      <c r="YJ58" s="0"/>
      <c r="YK58" s="0"/>
      <c r="YL58" s="0"/>
      <c r="YM58" s="0"/>
      <c r="YN58" s="0"/>
      <c r="YO58" s="0"/>
      <c r="YP58" s="0"/>
      <c r="YQ58" s="0"/>
      <c r="YR58" s="0"/>
      <c r="YS58" s="0"/>
      <c r="YT58" s="0"/>
      <c r="YU58" s="0"/>
      <c r="YV58" s="0"/>
      <c r="YW58" s="0"/>
      <c r="YX58" s="0"/>
      <c r="YY58" s="0"/>
      <c r="YZ58" s="0"/>
      <c r="ZA58" s="0"/>
      <c r="ZB58" s="0"/>
      <c r="ZC58" s="0"/>
      <c r="ZD58" s="0"/>
      <c r="ZE58" s="0"/>
      <c r="ZF58" s="0"/>
      <c r="ZG58" s="0"/>
      <c r="ZH58" s="0"/>
      <c r="ZI58" s="0"/>
      <c r="ZJ58" s="0"/>
      <c r="ZK58" s="0"/>
      <c r="ZL58" s="0"/>
      <c r="ZM58" s="0"/>
      <c r="ZN58" s="0"/>
      <c r="ZO58" s="0"/>
      <c r="ZP58" s="0"/>
      <c r="ZQ58" s="0"/>
      <c r="ZR58" s="0"/>
      <c r="ZS58" s="0"/>
      <c r="ZT58" s="0"/>
      <c r="ZU58" s="0"/>
      <c r="ZV58" s="0"/>
      <c r="ZW58" s="0"/>
      <c r="ZX58" s="0"/>
      <c r="ZY58" s="0"/>
      <c r="ZZ58" s="0"/>
      <c r="AAA58" s="0"/>
      <c r="AAB58" s="0"/>
      <c r="AAC58" s="0"/>
      <c r="AAD58" s="0"/>
      <c r="AAE58" s="0"/>
      <c r="AAF58" s="0"/>
      <c r="AAG58" s="0"/>
      <c r="AAH58" s="0"/>
      <c r="AAI58" s="0"/>
      <c r="AAJ58" s="0"/>
      <c r="AAK58" s="0"/>
      <c r="AAL58" s="0"/>
      <c r="AAM58" s="0"/>
      <c r="AAN58" s="0"/>
      <c r="AAO58" s="0"/>
      <c r="AAP58" s="0"/>
      <c r="AAQ58" s="0"/>
      <c r="AAR58" s="0"/>
      <c r="AAS58" s="0"/>
      <c r="AAT58" s="0"/>
      <c r="AAU58" s="0"/>
      <c r="AAV58" s="0"/>
      <c r="AAW58" s="0"/>
      <c r="AAX58" s="0"/>
      <c r="AAY58" s="0"/>
      <c r="AAZ58" s="0"/>
      <c r="ABA58" s="0"/>
      <c r="ABB58" s="0"/>
      <c r="ABC58" s="0"/>
      <c r="ABD58" s="0"/>
      <c r="ABE58" s="0"/>
      <c r="ABF58" s="0"/>
      <c r="ABG58" s="0"/>
      <c r="ABH58" s="0"/>
      <c r="ABI58" s="0"/>
      <c r="ABJ58" s="0"/>
      <c r="ABK58" s="0"/>
      <c r="ABL58" s="0"/>
      <c r="ABM58" s="0"/>
      <c r="ABN58" s="0"/>
      <c r="ABO58" s="0"/>
      <c r="ABP58" s="0"/>
      <c r="ABQ58" s="0"/>
      <c r="ABR58" s="0"/>
      <c r="ABS58" s="0"/>
      <c r="ABT58" s="0"/>
      <c r="ABU58" s="0"/>
      <c r="ABV58" s="0"/>
      <c r="ABW58" s="0"/>
      <c r="ABX58" s="0"/>
      <c r="ABY58" s="0"/>
      <c r="ABZ58" s="0"/>
      <c r="ACA58" s="0"/>
      <c r="ACB58" s="0"/>
      <c r="ACC58" s="0"/>
      <c r="ACD58" s="0"/>
      <c r="ACE58" s="0"/>
      <c r="ACF58" s="0"/>
      <c r="ACG58" s="0"/>
      <c r="ACH58" s="0"/>
      <c r="ACI58" s="0"/>
      <c r="ACJ58" s="0"/>
      <c r="ACK58" s="0"/>
      <c r="ACL58" s="0"/>
      <c r="ACM58" s="0"/>
      <c r="ACN58" s="0"/>
      <c r="ACO58" s="0"/>
      <c r="ACP58" s="0"/>
      <c r="ACQ58" s="0"/>
      <c r="ACR58" s="0"/>
      <c r="ACS58" s="0"/>
      <c r="ACT58" s="0"/>
      <c r="ACU58" s="0"/>
      <c r="ACV58" s="0"/>
      <c r="ACW58" s="0"/>
      <c r="ACX58" s="0"/>
      <c r="ACY58" s="0"/>
      <c r="ACZ58" s="0"/>
      <c r="ADA58" s="0"/>
      <c r="ADB58" s="0"/>
      <c r="ADC58" s="0"/>
      <c r="ADD58" s="0"/>
      <c r="ADE58" s="0"/>
      <c r="ADF58" s="0"/>
      <c r="ADG58" s="0"/>
      <c r="ADH58" s="0"/>
      <c r="ADI58" s="0"/>
      <c r="ADJ58" s="0"/>
      <c r="ADK58" s="0"/>
      <c r="ADL58" s="0"/>
      <c r="ADM58" s="0"/>
      <c r="ADN58" s="0"/>
      <c r="ADO58" s="0"/>
      <c r="ADP58" s="0"/>
      <c r="ADQ58" s="0"/>
      <c r="ADR58" s="0"/>
      <c r="ADS58" s="0"/>
      <c r="ADT58" s="0"/>
      <c r="ADU58" s="0"/>
      <c r="ADV58" s="0"/>
      <c r="ADW58" s="0"/>
      <c r="ADX58" s="0"/>
      <c r="ADY58" s="0"/>
      <c r="ADZ58" s="0"/>
      <c r="AEA58" s="0"/>
      <c r="AEB58" s="0"/>
      <c r="AEC58" s="0"/>
      <c r="AED58" s="0"/>
      <c r="AEE58" s="0"/>
      <c r="AEF58" s="0"/>
      <c r="AEG58" s="0"/>
      <c r="AEH58" s="0"/>
      <c r="AEI58" s="0"/>
      <c r="AEJ58" s="0"/>
      <c r="AEK58" s="0"/>
      <c r="AEL58" s="0"/>
      <c r="AEM58" s="0"/>
      <c r="AEN58" s="0"/>
      <c r="AEO58" s="0"/>
      <c r="AEP58" s="0"/>
      <c r="AEQ58" s="0"/>
      <c r="AER58" s="0"/>
      <c r="AES58" s="0"/>
      <c r="AET58" s="0"/>
      <c r="AEU58" s="0"/>
      <c r="AEV58" s="0"/>
      <c r="AEW58" s="0"/>
      <c r="AEX58" s="0"/>
      <c r="AEY58" s="0"/>
      <c r="AEZ58" s="0"/>
      <c r="AFA58" s="0"/>
      <c r="AFB58" s="0"/>
      <c r="AFC58" s="0"/>
      <c r="AFD58" s="0"/>
      <c r="AFE58" s="0"/>
      <c r="AFF58" s="0"/>
      <c r="AFG58" s="0"/>
      <c r="AFH58" s="0"/>
      <c r="AFI58" s="0"/>
      <c r="AFJ58" s="0"/>
      <c r="AFK58" s="0"/>
      <c r="AFL58" s="0"/>
      <c r="AFM58" s="0"/>
      <c r="AFN58" s="0"/>
      <c r="AFO58" s="0"/>
      <c r="AFP58" s="0"/>
      <c r="AFQ58" s="0"/>
      <c r="AFR58" s="0"/>
      <c r="AFS58" s="0"/>
      <c r="AFT58" s="0"/>
      <c r="AFU58" s="0"/>
      <c r="AFV58" s="0"/>
      <c r="AFW58" s="0"/>
      <c r="AFX58" s="0"/>
      <c r="AFY58" s="0"/>
      <c r="AFZ58" s="0"/>
      <c r="AGA58" s="0"/>
      <c r="AGB58" s="0"/>
      <c r="AGC58" s="0"/>
      <c r="AGD58" s="0"/>
      <c r="AGE58" s="0"/>
      <c r="AGF58" s="0"/>
      <c r="AGG58" s="0"/>
      <c r="AGH58" s="0"/>
      <c r="AGI58" s="0"/>
      <c r="AGJ58" s="0"/>
      <c r="AGK58" s="0"/>
      <c r="AGL58" s="0"/>
      <c r="AGM58" s="0"/>
      <c r="AGN58" s="0"/>
      <c r="AGO58" s="0"/>
      <c r="AGP58" s="0"/>
      <c r="AGQ58" s="0"/>
      <c r="AGR58" s="0"/>
      <c r="AGS58" s="0"/>
      <c r="AGT58" s="0"/>
      <c r="AGU58" s="0"/>
      <c r="AGV58" s="0"/>
      <c r="AGW58" s="0"/>
      <c r="AGX58" s="0"/>
      <c r="AGY58" s="0"/>
      <c r="AGZ58" s="0"/>
      <c r="AHA58" s="0"/>
      <c r="AHB58" s="0"/>
      <c r="AHC58" s="0"/>
      <c r="AHD58" s="0"/>
      <c r="AHE58" s="0"/>
      <c r="AHF58" s="0"/>
      <c r="AHG58" s="0"/>
      <c r="AHH58" s="0"/>
      <c r="AHI58" s="0"/>
      <c r="AHJ58" s="0"/>
      <c r="AHK58" s="0"/>
      <c r="AHL58" s="0"/>
      <c r="AHM58" s="0"/>
      <c r="AHN58" s="0"/>
      <c r="AHO58" s="0"/>
      <c r="AHP58" s="0"/>
      <c r="AHQ58" s="0"/>
      <c r="AHR58" s="0"/>
      <c r="AHS58" s="0"/>
      <c r="AHT58" s="0"/>
      <c r="AHU58" s="0"/>
      <c r="AHV58" s="0"/>
      <c r="AHW58" s="0"/>
      <c r="AHX58" s="0"/>
      <c r="AHY58" s="0"/>
      <c r="AHZ58" s="0"/>
      <c r="AIA58" s="0"/>
      <c r="AIB58" s="0"/>
      <c r="AIC58" s="0"/>
      <c r="AID58" s="0"/>
      <c r="AIE58" s="0"/>
      <c r="AIF58" s="0"/>
      <c r="AIG58" s="0"/>
      <c r="AIH58" s="0"/>
      <c r="AII58" s="0"/>
      <c r="AIJ58" s="0"/>
      <c r="AIK58" s="0"/>
      <c r="AIL58" s="0"/>
      <c r="AIM58" s="0"/>
      <c r="AIN58" s="0"/>
      <c r="AIO58" s="0"/>
      <c r="AIP58" s="0"/>
      <c r="AIQ58" s="0"/>
      <c r="AIR58" s="0"/>
      <c r="AIS58" s="0"/>
      <c r="AIT58" s="0"/>
      <c r="AIU58" s="0"/>
      <c r="AIV58" s="0"/>
      <c r="AIW58" s="0"/>
      <c r="AIX58" s="0"/>
      <c r="AIY58" s="0"/>
      <c r="AIZ58" s="0"/>
      <c r="AJA58" s="0"/>
      <c r="AJB58" s="0"/>
      <c r="AJC58" s="0"/>
      <c r="AJD58" s="0"/>
      <c r="AJE58" s="0"/>
      <c r="AJF58" s="0"/>
      <c r="AJG58" s="0"/>
      <c r="AJH58" s="0"/>
      <c r="AJI58" s="0"/>
      <c r="AJJ58" s="0"/>
      <c r="AJK58" s="0"/>
      <c r="AJL58" s="0"/>
      <c r="AJM58" s="0"/>
      <c r="AJN58" s="0"/>
      <c r="AJO58" s="0"/>
      <c r="AJP58" s="0"/>
      <c r="AJQ58" s="0"/>
      <c r="AJR58" s="0"/>
      <c r="AJS58" s="0"/>
      <c r="AJT58" s="0"/>
      <c r="AJU58" s="0"/>
      <c r="AJV58" s="0"/>
      <c r="AJW58" s="0"/>
      <c r="AJX58" s="0"/>
      <c r="AJY58" s="0"/>
      <c r="AJZ58" s="0"/>
      <c r="AKA58" s="0"/>
      <c r="AKB58" s="0"/>
      <c r="AKC58" s="0"/>
      <c r="AKD58" s="0"/>
      <c r="AKE58" s="0"/>
      <c r="AKF58" s="0"/>
      <c r="AKG58" s="0"/>
      <c r="AKH58" s="0"/>
      <c r="AKI58" s="0"/>
      <c r="AKJ58" s="0"/>
      <c r="AKK58" s="0"/>
      <c r="AKL58" s="0"/>
      <c r="AKM58" s="0"/>
      <c r="AKN58" s="0"/>
      <c r="AKO58" s="0"/>
      <c r="AKP58" s="0"/>
      <c r="AKQ58" s="0"/>
      <c r="AKR58" s="0"/>
      <c r="AKS58" s="0"/>
      <c r="AKT58" s="0"/>
      <c r="AKU58" s="0"/>
      <c r="AKV58" s="0"/>
      <c r="AKW58" s="0"/>
      <c r="AKX58" s="0"/>
      <c r="AKY58" s="0"/>
      <c r="AKZ58" s="0"/>
      <c r="ALA58" s="0"/>
      <c r="ALB58" s="0"/>
      <c r="ALC58" s="0"/>
      <c r="ALD58" s="0"/>
      <c r="ALE58" s="0"/>
      <c r="ALF58" s="0"/>
      <c r="ALG58" s="0"/>
      <c r="ALH58" s="0"/>
      <c r="ALI58" s="0"/>
      <c r="ALJ58" s="0"/>
      <c r="ALK58" s="0"/>
      <c r="ALL58" s="0"/>
      <c r="ALM58" s="0"/>
      <c r="ALN58" s="0"/>
      <c r="ALO58" s="0"/>
      <c r="ALP58" s="0"/>
      <c r="ALQ58" s="0"/>
      <c r="ALR58" s="0"/>
      <c r="ALS58" s="0"/>
      <c r="ALT58" s="0"/>
      <c r="ALU58" s="0"/>
      <c r="ALV58" s="0"/>
      <c r="ALW58" s="0"/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  <c r="AMI58" s="0"/>
      <c r="AMJ58" s="0"/>
    </row>
    <row r="59" customFormat="false" ht="22.9" hidden="true" customHeight="true" outlineLevel="0" collapsed="false">
      <c r="A59" s="256"/>
      <c r="B59" s="257"/>
      <c r="C59" s="283" t="s">
        <v>808</v>
      </c>
      <c r="D59" s="0"/>
      <c r="E59" s="0"/>
      <c r="F59" s="0"/>
      <c r="G59" s="0"/>
      <c r="H59" s="0"/>
      <c r="I59" s="0"/>
      <c r="J59" s="265" t="n">
        <f aca="false">J80</f>
        <v>0</v>
      </c>
      <c r="K59" s="0"/>
      <c r="L59" s="257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248" t="s">
        <v>95</v>
      </c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  <c r="IX59" s="0"/>
      <c r="IY59" s="0"/>
      <c r="IZ59" s="0"/>
      <c r="JA59" s="0"/>
      <c r="JB59" s="0"/>
      <c r="JC59" s="0"/>
      <c r="JD59" s="0"/>
      <c r="JE59" s="0"/>
      <c r="JF59" s="0"/>
      <c r="JG59" s="0"/>
      <c r="JH59" s="0"/>
      <c r="JI59" s="0"/>
      <c r="JJ59" s="0"/>
      <c r="JK59" s="0"/>
      <c r="JL59" s="0"/>
      <c r="JM59" s="0"/>
      <c r="JN59" s="0"/>
      <c r="JO59" s="0"/>
      <c r="JP59" s="0"/>
      <c r="JQ59" s="0"/>
      <c r="JR59" s="0"/>
      <c r="JS59" s="0"/>
      <c r="JT59" s="0"/>
      <c r="JU59" s="0"/>
      <c r="JV59" s="0"/>
      <c r="JW59" s="0"/>
      <c r="JX59" s="0"/>
      <c r="JY59" s="0"/>
      <c r="JZ59" s="0"/>
      <c r="KA59" s="0"/>
      <c r="KB59" s="0"/>
      <c r="KC59" s="0"/>
      <c r="KD59" s="0"/>
      <c r="KE59" s="0"/>
      <c r="KF59" s="0"/>
      <c r="KG59" s="0"/>
      <c r="KH59" s="0"/>
      <c r="KI59" s="0"/>
      <c r="KJ59" s="0"/>
      <c r="KK59" s="0"/>
      <c r="KL59" s="0"/>
      <c r="KM59" s="0"/>
      <c r="KN59" s="0"/>
      <c r="KO59" s="0"/>
      <c r="KP59" s="0"/>
      <c r="KQ59" s="0"/>
      <c r="KR59" s="0"/>
      <c r="KS59" s="0"/>
      <c r="KT59" s="0"/>
      <c r="KU59" s="0"/>
      <c r="KV59" s="0"/>
      <c r="KW59" s="0"/>
      <c r="KX59" s="0"/>
      <c r="KY59" s="0"/>
      <c r="KZ59" s="0"/>
      <c r="LA59" s="0"/>
      <c r="LB59" s="0"/>
      <c r="LC59" s="0"/>
      <c r="LD59" s="0"/>
      <c r="LE59" s="0"/>
      <c r="LF59" s="0"/>
      <c r="LG59" s="0"/>
      <c r="LH59" s="0"/>
      <c r="LI59" s="0"/>
      <c r="LJ59" s="0"/>
      <c r="LK59" s="0"/>
      <c r="LL59" s="0"/>
      <c r="LM59" s="0"/>
      <c r="LN59" s="0"/>
      <c r="LO59" s="0"/>
      <c r="LP59" s="0"/>
      <c r="LQ59" s="0"/>
      <c r="LR59" s="0"/>
      <c r="LS59" s="0"/>
      <c r="LT59" s="0"/>
      <c r="LU59" s="0"/>
      <c r="LV59" s="0"/>
      <c r="LW59" s="0"/>
      <c r="LX59" s="0"/>
      <c r="LY59" s="0"/>
      <c r="LZ59" s="0"/>
      <c r="MA59" s="0"/>
      <c r="MB59" s="0"/>
      <c r="MC59" s="0"/>
      <c r="MD59" s="0"/>
      <c r="ME59" s="0"/>
      <c r="MF59" s="0"/>
      <c r="MG59" s="0"/>
      <c r="MH59" s="0"/>
      <c r="MI59" s="0"/>
      <c r="MJ59" s="0"/>
      <c r="MK59" s="0"/>
      <c r="ML59" s="0"/>
      <c r="MM59" s="0"/>
      <c r="MN59" s="0"/>
      <c r="MO59" s="0"/>
      <c r="MP59" s="0"/>
      <c r="MQ59" s="0"/>
      <c r="MR59" s="0"/>
      <c r="MS59" s="0"/>
      <c r="MT59" s="0"/>
      <c r="MU59" s="0"/>
      <c r="MV59" s="0"/>
      <c r="MW59" s="0"/>
      <c r="MX59" s="0"/>
      <c r="MY59" s="0"/>
      <c r="MZ59" s="0"/>
      <c r="NA59" s="0"/>
      <c r="NB59" s="0"/>
      <c r="NC59" s="0"/>
      <c r="ND59" s="0"/>
      <c r="NE59" s="0"/>
      <c r="NF59" s="0"/>
      <c r="NG59" s="0"/>
      <c r="NH59" s="0"/>
      <c r="NI59" s="0"/>
      <c r="NJ59" s="0"/>
      <c r="NK59" s="0"/>
      <c r="NL59" s="0"/>
      <c r="NM59" s="0"/>
      <c r="NN59" s="0"/>
      <c r="NO59" s="0"/>
      <c r="NP59" s="0"/>
      <c r="NQ59" s="0"/>
      <c r="NR59" s="0"/>
      <c r="NS59" s="0"/>
      <c r="NT59" s="0"/>
      <c r="NU59" s="0"/>
      <c r="NV59" s="0"/>
      <c r="NW59" s="0"/>
      <c r="NX59" s="0"/>
      <c r="NY59" s="0"/>
      <c r="NZ59" s="0"/>
      <c r="OA59" s="0"/>
      <c r="OB59" s="0"/>
      <c r="OC59" s="0"/>
      <c r="OD59" s="0"/>
      <c r="OE59" s="0"/>
      <c r="OF59" s="0"/>
      <c r="OG59" s="0"/>
      <c r="OH59" s="0"/>
      <c r="OI59" s="0"/>
      <c r="OJ59" s="0"/>
      <c r="OK59" s="0"/>
      <c r="OL59" s="0"/>
      <c r="OM59" s="0"/>
      <c r="ON59" s="0"/>
      <c r="OO59" s="0"/>
      <c r="OP59" s="0"/>
      <c r="OQ59" s="0"/>
      <c r="OR59" s="0"/>
      <c r="OS59" s="0"/>
      <c r="OT59" s="0"/>
      <c r="OU59" s="0"/>
      <c r="OV59" s="0"/>
      <c r="OW59" s="0"/>
      <c r="OX59" s="0"/>
      <c r="OY59" s="0"/>
      <c r="OZ59" s="0"/>
      <c r="PA59" s="0"/>
      <c r="PB59" s="0"/>
      <c r="PC59" s="0"/>
      <c r="PD59" s="0"/>
      <c r="PE59" s="0"/>
      <c r="PF59" s="0"/>
      <c r="PG59" s="0"/>
      <c r="PH59" s="0"/>
      <c r="PI59" s="0"/>
      <c r="PJ59" s="0"/>
      <c r="PK59" s="0"/>
      <c r="PL59" s="0"/>
      <c r="PM59" s="0"/>
      <c r="PN59" s="0"/>
      <c r="PO59" s="0"/>
      <c r="PP59" s="0"/>
      <c r="PQ59" s="0"/>
      <c r="PR59" s="0"/>
      <c r="PS59" s="0"/>
      <c r="PT59" s="0"/>
      <c r="PU59" s="0"/>
      <c r="PV59" s="0"/>
      <c r="PW59" s="0"/>
      <c r="PX59" s="0"/>
      <c r="PY59" s="0"/>
      <c r="PZ59" s="0"/>
      <c r="QA59" s="0"/>
      <c r="QB59" s="0"/>
      <c r="QC59" s="0"/>
      <c r="QD59" s="0"/>
      <c r="QE59" s="0"/>
      <c r="QF59" s="0"/>
      <c r="QG59" s="0"/>
      <c r="QH59" s="0"/>
      <c r="QI59" s="0"/>
      <c r="QJ59" s="0"/>
      <c r="QK59" s="0"/>
      <c r="QL59" s="0"/>
      <c r="QM59" s="0"/>
      <c r="QN59" s="0"/>
      <c r="QO59" s="0"/>
      <c r="QP59" s="0"/>
      <c r="QQ59" s="0"/>
      <c r="QR59" s="0"/>
      <c r="QS59" s="0"/>
      <c r="QT59" s="0"/>
      <c r="QU59" s="0"/>
      <c r="QV59" s="0"/>
      <c r="QW59" s="0"/>
      <c r="QX59" s="0"/>
      <c r="QY59" s="0"/>
      <c r="QZ59" s="0"/>
      <c r="RA59" s="0"/>
      <c r="RB59" s="0"/>
      <c r="RC59" s="0"/>
      <c r="RD59" s="0"/>
      <c r="RE59" s="0"/>
      <c r="RF59" s="0"/>
      <c r="RG59" s="0"/>
      <c r="RH59" s="0"/>
      <c r="RI59" s="0"/>
      <c r="RJ59" s="0"/>
      <c r="RK59" s="0"/>
      <c r="RL59" s="0"/>
      <c r="RM59" s="0"/>
      <c r="RN59" s="0"/>
      <c r="RO59" s="0"/>
      <c r="RP59" s="0"/>
      <c r="RQ59" s="0"/>
      <c r="RR59" s="0"/>
      <c r="RS59" s="0"/>
      <c r="RT59" s="0"/>
      <c r="RU59" s="0"/>
      <c r="RV59" s="0"/>
      <c r="RW59" s="0"/>
      <c r="RX59" s="0"/>
      <c r="RY59" s="0"/>
      <c r="RZ59" s="0"/>
      <c r="SA59" s="0"/>
      <c r="SB59" s="0"/>
      <c r="SC59" s="0"/>
      <c r="SD59" s="0"/>
      <c r="SE59" s="0"/>
      <c r="SF59" s="0"/>
      <c r="SG59" s="0"/>
      <c r="SH59" s="0"/>
      <c r="SI59" s="0"/>
      <c r="SJ59" s="0"/>
      <c r="SK59" s="0"/>
      <c r="SL59" s="0"/>
      <c r="SM59" s="0"/>
      <c r="SN59" s="0"/>
      <c r="SO59" s="0"/>
      <c r="SP59" s="0"/>
      <c r="SQ59" s="0"/>
      <c r="SR59" s="0"/>
      <c r="SS59" s="0"/>
      <c r="ST59" s="0"/>
      <c r="SU59" s="0"/>
      <c r="SV59" s="0"/>
      <c r="SW59" s="0"/>
      <c r="SX59" s="0"/>
      <c r="SY59" s="0"/>
      <c r="SZ59" s="0"/>
      <c r="TA59" s="0"/>
      <c r="TB59" s="0"/>
      <c r="TC59" s="0"/>
      <c r="TD59" s="0"/>
      <c r="TE59" s="0"/>
      <c r="TF59" s="0"/>
      <c r="TG59" s="0"/>
      <c r="TH59" s="0"/>
      <c r="TI59" s="0"/>
      <c r="TJ59" s="0"/>
      <c r="TK59" s="0"/>
      <c r="TL59" s="0"/>
      <c r="TM59" s="0"/>
      <c r="TN59" s="0"/>
      <c r="TO59" s="0"/>
      <c r="TP59" s="0"/>
      <c r="TQ59" s="0"/>
      <c r="TR59" s="0"/>
      <c r="TS59" s="0"/>
      <c r="TT59" s="0"/>
      <c r="TU59" s="0"/>
      <c r="TV59" s="0"/>
      <c r="TW59" s="0"/>
      <c r="TX59" s="0"/>
      <c r="TY59" s="0"/>
      <c r="TZ59" s="0"/>
      <c r="UA59" s="0"/>
      <c r="UB59" s="0"/>
      <c r="UC59" s="0"/>
      <c r="UD59" s="0"/>
      <c r="UE59" s="0"/>
      <c r="UF59" s="0"/>
      <c r="UG59" s="0"/>
      <c r="UH59" s="0"/>
      <c r="UI59" s="0"/>
      <c r="UJ59" s="0"/>
      <c r="UK59" s="0"/>
      <c r="UL59" s="0"/>
      <c r="UM59" s="0"/>
      <c r="UN59" s="0"/>
      <c r="UO59" s="0"/>
      <c r="UP59" s="0"/>
      <c r="UQ59" s="0"/>
      <c r="UR59" s="0"/>
      <c r="US59" s="0"/>
      <c r="UT59" s="0"/>
      <c r="UU59" s="0"/>
      <c r="UV59" s="0"/>
      <c r="UW59" s="0"/>
      <c r="UX59" s="0"/>
      <c r="UY59" s="0"/>
      <c r="UZ59" s="0"/>
      <c r="VA59" s="0"/>
      <c r="VB59" s="0"/>
      <c r="VC59" s="0"/>
      <c r="VD59" s="0"/>
      <c r="VE59" s="0"/>
      <c r="VF59" s="0"/>
      <c r="VG59" s="0"/>
      <c r="VH59" s="0"/>
      <c r="VI59" s="0"/>
      <c r="VJ59" s="0"/>
      <c r="VK59" s="0"/>
      <c r="VL59" s="0"/>
      <c r="VM59" s="0"/>
      <c r="VN59" s="0"/>
      <c r="VO59" s="0"/>
      <c r="VP59" s="0"/>
      <c r="VQ59" s="0"/>
      <c r="VR59" s="0"/>
      <c r="VS59" s="0"/>
      <c r="VT59" s="0"/>
      <c r="VU59" s="0"/>
      <c r="VV59" s="0"/>
      <c r="VW59" s="0"/>
      <c r="VX59" s="0"/>
      <c r="VY59" s="0"/>
      <c r="VZ59" s="0"/>
      <c r="WA59" s="0"/>
      <c r="WB59" s="0"/>
      <c r="WC59" s="0"/>
      <c r="WD59" s="0"/>
      <c r="WE59" s="0"/>
      <c r="WF59" s="0"/>
      <c r="WG59" s="0"/>
      <c r="WH59" s="0"/>
      <c r="WI59" s="0"/>
      <c r="WJ59" s="0"/>
      <c r="WK59" s="0"/>
      <c r="WL59" s="0"/>
      <c r="WM59" s="0"/>
      <c r="WN59" s="0"/>
      <c r="WO59" s="0"/>
      <c r="WP59" s="0"/>
      <c r="WQ59" s="0"/>
      <c r="WR59" s="0"/>
      <c r="WS59" s="0"/>
      <c r="WT59" s="0"/>
      <c r="WU59" s="0"/>
      <c r="WV59" s="0"/>
      <c r="WW59" s="0"/>
      <c r="WX59" s="0"/>
      <c r="WY59" s="0"/>
      <c r="WZ59" s="0"/>
      <c r="XA59" s="0"/>
      <c r="XB59" s="0"/>
      <c r="XC59" s="0"/>
      <c r="XD59" s="0"/>
      <c r="XE59" s="0"/>
      <c r="XF59" s="0"/>
      <c r="XG59" s="0"/>
      <c r="XH59" s="0"/>
      <c r="XI59" s="0"/>
      <c r="XJ59" s="0"/>
      <c r="XK59" s="0"/>
      <c r="XL59" s="0"/>
      <c r="XM59" s="0"/>
      <c r="XN59" s="0"/>
      <c r="XO59" s="0"/>
      <c r="XP59" s="0"/>
      <c r="XQ59" s="0"/>
      <c r="XR59" s="0"/>
      <c r="XS59" s="0"/>
      <c r="XT59" s="0"/>
      <c r="XU59" s="0"/>
      <c r="XV59" s="0"/>
      <c r="XW59" s="0"/>
      <c r="XX59" s="0"/>
      <c r="XY59" s="0"/>
      <c r="XZ59" s="0"/>
      <c r="YA59" s="0"/>
      <c r="YB59" s="0"/>
      <c r="YC59" s="0"/>
      <c r="YD59" s="0"/>
      <c r="YE59" s="0"/>
      <c r="YF59" s="0"/>
      <c r="YG59" s="0"/>
      <c r="YH59" s="0"/>
      <c r="YI59" s="0"/>
      <c r="YJ59" s="0"/>
      <c r="YK59" s="0"/>
      <c r="YL59" s="0"/>
      <c r="YM59" s="0"/>
      <c r="YN59" s="0"/>
      <c r="YO59" s="0"/>
      <c r="YP59" s="0"/>
      <c r="YQ59" s="0"/>
      <c r="YR59" s="0"/>
      <c r="YS59" s="0"/>
      <c r="YT59" s="0"/>
      <c r="YU59" s="0"/>
      <c r="YV59" s="0"/>
      <c r="YW59" s="0"/>
      <c r="YX59" s="0"/>
      <c r="YY59" s="0"/>
      <c r="YZ59" s="0"/>
      <c r="ZA59" s="0"/>
      <c r="ZB59" s="0"/>
      <c r="ZC59" s="0"/>
      <c r="ZD59" s="0"/>
      <c r="ZE59" s="0"/>
      <c r="ZF59" s="0"/>
      <c r="ZG59" s="0"/>
      <c r="ZH59" s="0"/>
      <c r="ZI59" s="0"/>
      <c r="ZJ59" s="0"/>
      <c r="ZK59" s="0"/>
      <c r="ZL59" s="0"/>
      <c r="ZM59" s="0"/>
      <c r="ZN59" s="0"/>
      <c r="ZO59" s="0"/>
      <c r="ZP59" s="0"/>
      <c r="ZQ59" s="0"/>
      <c r="ZR59" s="0"/>
      <c r="ZS59" s="0"/>
      <c r="ZT59" s="0"/>
      <c r="ZU59" s="0"/>
      <c r="ZV59" s="0"/>
      <c r="ZW59" s="0"/>
      <c r="ZX59" s="0"/>
      <c r="ZY59" s="0"/>
      <c r="ZZ59" s="0"/>
      <c r="AAA59" s="0"/>
      <c r="AAB59" s="0"/>
      <c r="AAC59" s="0"/>
      <c r="AAD59" s="0"/>
      <c r="AAE59" s="0"/>
      <c r="AAF59" s="0"/>
      <c r="AAG59" s="0"/>
      <c r="AAH59" s="0"/>
      <c r="AAI59" s="0"/>
      <c r="AAJ59" s="0"/>
      <c r="AAK59" s="0"/>
      <c r="AAL59" s="0"/>
      <c r="AAM59" s="0"/>
      <c r="AAN59" s="0"/>
      <c r="AAO59" s="0"/>
      <c r="AAP59" s="0"/>
      <c r="AAQ59" s="0"/>
      <c r="AAR59" s="0"/>
      <c r="AAS59" s="0"/>
      <c r="AAT59" s="0"/>
      <c r="AAU59" s="0"/>
      <c r="AAV59" s="0"/>
      <c r="AAW59" s="0"/>
      <c r="AAX59" s="0"/>
      <c r="AAY59" s="0"/>
      <c r="AAZ59" s="0"/>
      <c r="ABA59" s="0"/>
      <c r="ABB59" s="0"/>
      <c r="ABC59" s="0"/>
      <c r="ABD59" s="0"/>
      <c r="ABE59" s="0"/>
      <c r="ABF59" s="0"/>
      <c r="ABG59" s="0"/>
      <c r="ABH59" s="0"/>
      <c r="ABI59" s="0"/>
      <c r="ABJ59" s="0"/>
      <c r="ABK59" s="0"/>
      <c r="ABL59" s="0"/>
      <c r="ABM59" s="0"/>
      <c r="ABN59" s="0"/>
      <c r="ABO59" s="0"/>
      <c r="ABP59" s="0"/>
      <c r="ABQ59" s="0"/>
      <c r="ABR59" s="0"/>
      <c r="ABS59" s="0"/>
      <c r="ABT59" s="0"/>
      <c r="ABU59" s="0"/>
      <c r="ABV59" s="0"/>
      <c r="ABW59" s="0"/>
      <c r="ABX59" s="0"/>
      <c r="ABY59" s="0"/>
      <c r="ABZ59" s="0"/>
      <c r="ACA59" s="0"/>
      <c r="ACB59" s="0"/>
      <c r="ACC59" s="0"/>
      <c r="ACD59" s="0"/>
      <c r="ACE59" s="0"/>
      <c r="ACF59" s="0"/>
      <c r="ACG59" s="0"/>
      <c r="ACH59" s="0"/>
      <c r="ACI59" s="0"/>
      <c r="ACJ59" s="0"/>
      <c r="ACK59" s="0"/>
      <c r="ACL59" s="0"/>
      <c r="ACM59" s="0"/>
      <c r="ACN59" s="0"/>
      <c r="ACO59" s="0"/>
      <c r="ACP59" s="0"/>
      <c r="ACQ59" s="0"/>
      <c r="ACR59" s="0"/>
      <c r="ACS59" s="0"/>
      <c r="ACT59" s="0"/>
      <c r="ACU59" s="0"/>
      <c r="ACV59" s="0"/>
      <c r="ACW59" s="0"/>
      <c r="ACX59" s="0"/>
      <c r="ACY59" s="0"/>
      <c r="ACZ59" s="0"/>
      <c r="ADA59" s="0"/>
      <c r="ADB59" s="0"/>
      <c r="ADC59" s="0"/>
      <c r="ADD59" s="0"/>
      <c r="ADE59" s="0"/>
      <c r="ADF59" s="0"/>
      <c r="ADG59" s="0"/>
      <c r="ADH59" s="0"/>
      <c r="ADI59" s="0"/>
      <c r="ADJ59" s="0"/>
      <c r="ADK59" s="0"/>
      <c r="ADL59" s="0"/>
      <c r="ADM59" s="0"/>
      <c r="ADN59" s="0"/>
      <c r="ADO59" s="0"/>
      <c r="ADP59" s="0"/>
      <c r="ADQ59" s="0"/>
      <c r="ADR59" s="0"/>
      <c r="ADS59" s="0"/>
      <c r="ADT59" s="0"/>
      <c r="ADU59" s="0"/>
      <c r="ADV59" s="0"/>
      <c r="ADW59" s="0"/>
      <c r="ADX59" s="0"/>
      <c r="ADY59" s="0"/>
      <c r="ADZ59" s="0"/>
      <c r="AEA59" s="0"/>
      <c r="AEB59" s="0"/>
      <c r="AEC59" s="0"/>
      <c r="AED59" s="0"/>
      <c r="AEE59" s="0"/>
      <c r="AEF59" s="0"/>
      <c r="AEG59" s="0"/>
      <c r="AEH59" s="0"/>
      <c r="AEI59" s="0"/>
      <c r="AEJ59" s="0"/>
      <c r="AEK59" s="0"/>
      <c r="AEL59" s="0"/>
      <c r="AEM59" s="0"/>
      <c r="AEN59" s="0"/>
      <c r="AEO59" s="0"/>
      <c r="AEP59" s="0"/>
      <c r="AEQ59" s="0"/>
      <c r="AER59" s="0"/>
      <c r="AES59" s="0"/>
      <c r="AET59" s="0"/>
      <c r="AEU59" s="0"/>
      <c r="AEV59" s="0"/>
      <c r="AEW59" s="0"/>
      <c r="AEX59" s="0"/>
      <c r="AEY59" s="0"/>
      <c r="AEZ59" s="0"/>
      <c r="AFA59" s="0"/>
      <c r="AFB59" s="0"/>
      <c r="AFC59" s="0"/>
      <c r="AFD59" s="0"/>
      <c r="AFE59" s="0"/>
      <c r="AFF59" s="0"/>
      <c r="AFG59" s="0"/>
      <c r="AFH59" s="0"/>
      <c r="AFI59" s="0"/>
      <c r="AFJ59" s="0"/>
      <c r="AFK59" s="0"/>
      <c r="AFL59" s="0"/>
      <c r="AFM59" s="0"/>
      <c r="AFN59" s="0"/>
      <c r="AFO59" s="0"/>
      <c r="AFP59" s="0"/>
      <c r="AFQ59" s="0"/>
      <c r="AFR59" s="0"/>
      <c r="AFS59" s="0"/>
      <c r="AFT59" s="0"/>
      <c r="AFU59" s="0"/>
      <c r="AFV59" s="0"/>
      <c r="AFW59" s="0"/>
      <c r="AFX59" s="0"/>
      <c r="AFY59" s="0"/>
      <c r="AFZ59" s="0"/>
      <c r="AGA59" s="0"/>
      <c r="AGB59" s="0"/>
      <c r="AGC59" s="0"/>
      <c r="AGD59" s="0"/>
      <c r="AGE59" s="0"/>
      <c r="AGF59" s="0"/>
      <c r="AGG59" s="0"/>
      <c r="AGH59" s="0"/>
      <c r="AGI59" s="0"/>
      <c r="AGJ59" s="0"/>
      <c r="AGK59" s="0"/>
      <c r="AGL59" s="0"/>
      <c r="AGM59" s="0"/>
      <c r="AGN59" s="0"/>
      <c r="AGO59" s="0"/>
      <c r="AGP59" s="0"/>
      <c r="AGQ59" s="0"/>
      <c r="AGR59" s="0"/>
      <c r="AGS59" s="0"/>
      <c r="AGT59" s="0"/>
      <c r="AGU59" s="0"/>
      <c r="AGV59" s="0"/>
      <c r="AGW59" s="0"/>
      <c r="AGX59" s="0"/>
      <c r="AGY59" s="0"/>
      <c r="AGZ59" s="0"/>
      <c r="AHA59" s="0"/>
      <c r="AHB59" s="0"/>
      <c r="AHC59" s="0"/>
      <c r="AHD59" s="0"/>
      <c r="AHE59" s="0"/>
      <c r="AHF59" s="0"/>
      <c r="AHG59" s="0"/>
      <c r="AHH59" s="0"/>
      <c r="AHI59" s="0"/>
      <c r="AHJ59" s="0"/>
      <c r="AHK59" s="0"/>
      <c r="AHL59" s="0"/>
      <c r="AHM59" s="0"/>
      <c r="AHN59" s="0"/>
      <c r="AHO59" s="0"/>
      <c r="AHP59" s="0"/>
      <c r="AHQ59" s="0"/>
      <c r="AHR59" s="0"/>
      <c r="AHS59" s="0"/>
      <c r="AHT59" s="0"/>
      <c r="AHU59" s="0"/>
      <c r="AHV59" s="0"/>
      <c r="AHW59" s="0"/>
      <c r="AHX59" s="0"/>
      <c r="AHY59" s="0"/>
      <c r="AHZ59" s="0"/>
      <c r="AIA59" s="0"/>
      <c r="AIB59" s="0"/>
      <c r="AIC59" s="0"/>
      <c r="AID59" s="0"/>
      <c r="AIE59" s="0"/>
      <c r="AIF59" s="0"/>
      <c r="AIG59" s="0"/>
      <c r="AIH59" s="0"/>
      <c r="AII59" s="0"/>
      <c r="AIJ59" s="0"/>
      <c r="AIK59" s="0"/>
      <c r="AIL59" s="0"/>
      <c r="AIM59" s="0"/>
      <c r="AIN59" s="0"/>
      <c r="AIO59" s="0"/>
      <c r="AIP59" s="0"/>
      <c r="AIQ59" s="0"/>
      <c r="AIR59" s="0"/>
      <c r="AIS59" s="0"/>
      <c r="AIT59" s="0"/>
      <c r="AIU59" s="0"/>
      <c r="AIV59" s="0"/>
      <c r="AIW59" s="0"/>
      <c r="AIX59" s="0"/>
      <c r="AIY59" s="0"/>
      <c r="AIZ59" s="0"/>
      <c r="AJA59" s="0"/>
      <c r="AJB59" s="0"/>
      <c r="AJC59" s="0"/>
      <c r="AJD59" s="0"/>
      <c r="AJE59" s="0"/>
      <c r="AJF59" s="0"/>
      <c r="AJG59" s="0"/>
      <c r="AJH59" s="0"/>
      <c r="AJI59" s="0"/>
      <c r="AJJ59" s="0"/>
      <c r="AJK59" s="0"/>
      <c r="AJL59" s="0"/>
      <c r="AJM59" s="0"/>
      <c r="AJN59" s="0"/>
      <c r="AJO59" s="0"/>
      <c r="AJP59" s="0"/>
      <c r="AJQ59" s="0"/>
      <c r="AJR59" s="0"/>
      <c r="AJS59" s="0"/>
      <c r="AJT59" s="0"/>
      <c r="AJU59" s="0"/>
      <c r="AJV59" s="0"/>
      <c r="AJW59" s="0"/>
      <c r="AJX59" s="0"/>
      <c r="AJY59" s="0"/>
      <c r="AJZ59" s="0"/>
      <c r="AKA59" s="0"/>
      <c r="AKB59" s="0"/>
      <c r="AKC59" s="0"/>
      <c r="AKD59" s="0"/>
      <c r="AKE59" s="0"/>
      <c r="AKF59" s="0"/>
      <c r="AKG59" s="0"/>
      <c r="AKH59" s="0"/>
      <c r="AKI59" s="0"/>
      <c r="AKJ59" s="0"/>
      <c r="AKK59" s="0"/>
      <c r="AKL59" s="0"/>
      <c r="AKM59" s="0"/>
      <c r="AKN59" s="0"/>
      <c r="AKO59" s="0"/>
      <c r="AKP59" s="0"/>
      <c r="AKQ59" s="0"/>
      <c r="AKR59" s="0"/>
      <c r="AKS59" s="0"/>
      <c r="AKT59" s="0"/>
      <c r="AKU59" s="0"/>
      <c r="AKV59" s="0"/>
      <c r="AKW59" s="0"/>
      <c r="AKX59" s="0"/>
      <c r="AKY59" s="0"/>
      <c r="AKZ59" s="0"/>
      <c r="ALA59" s="0"/>
      <c r="ALB59" s="0"/>
      <c r="ALC59" s="0"/>
      <c r="ALD59" s="0"/>
      <c r="ALE59" s="0"/>
      <c r="ALF59" s="0"/>
      <c r="ALG59" s="0"/>
      <c r="ALH59" s="0"/>
      <c r="ALI59" s="0"/>
      <c r="ALJ59" s="0"/>
      <c r="ALK59" s="0"/>
      <c r="ALL59" s="0"/>
      <c r="ALM59" s="0"/>
      <c r="ALN59" s="0"/>
      <c r="ALO59" s="0"/>
      <c r="ALP59" s="0"/>
      <c r="ALQ59" s="0"/>
      <c r="ALR59" s="0"/>
      <c r="ALS59" s="0"/>
      <c r="ALT59" s="0"/>
      <c r="ALU59" s="0"/>
      <c r="ALV59" s="0"/>
      <c r="ALW59" s="0"/>
      <c r="ALX59" s="0"/>
      <c r="ALY59" s="0"/>
      <c r="ALZ59" s="0"/>
      <c r="AMA59" s="0"/>
      <c r="AMB59" s="0"/>
      <c r="AMC59" s="0"/>
      <c r="AMD59" s="0"/>
      <c r="AME59" s="0"/>
      <c r="AMF59" s="0"/>
      <c r="AMG59" s="0"/>
      <c r="AMH59" s="0"/>
      <c r="AMI59" s="0"/>
      <c r="AMJ59" s="0"/>
    </row>
    <row r="60" s="284" customFormat="true" ht="24.95" hidden="true" customHeight="true" outlineLevel="0" collapsed="false">
      <c r="B60" s="285"/>
      <c r="D60" s="286" t="s">
        <v>96</v>
      </c>
      <c r="E60" s="287"/>
      <c r="F60" s="287"/>
      <c r="G60" s="287"/>
      <c r="H60" s="287"/>
      <c r="I60" s="287"/>
      <c r="J60" s="288" t="n">
        <f aca="false">J81</f>
        <v>0</v>
      </c>
      <c r="L60" s="285"/>
    </row>
    <row r="61" s="256" customFormat="true" ht="21.75" hidden="true" customHeight="true" outlineLevel="0" collapsed="false">
      <c r="B61" s="257"/>
      <c r="L61" s="257"/>
    </row>
    <row r="62" customFormat="false" ht="6.95" hidden="true" customHeight="true" outlineLevel="0" collapsed="false">
      <c r="A62" s="256"/>
      <c r="B62" s="276"/>
      <c r="C62" s="277"/>
      <c r="D62" s="277"/>
      <c r="E62" s="277"/>
      <c r="F62" s="277"/>
      <c r="G62" s="277"/>
      <c r="H62" s="277"/>
      <c r="I62" s="277"/>
      <c r="J62" s="277"/>
      <c r="K62" s="277"/>
      <c r="L62" s="257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  <c r="IX62" s="0"/>
      <c r="IY62" s="0"/>
      <c r="IZ62" s="0"/>
      <c r="JA62" s="0"/>
      <c r="JB62" s="0"/>
      <c r="JC62" s="0"/>
      <c r="JD62" s="0"/>
      <c r="JE62" s="0"/>
      <c r="JF62" s="0"/>
      <c r="JG62" s="0"/>
      <c r="JH62" s="0"/>
      <c r="JI62" s="0"/>
      <c r="JJ62" s="0"/>
      <c r="JK62" s="0"/>
      <c r="JL62" s="0"/>
      <c r="JM62" s="0"/>
      <c r="JN62" s="0"/>
      <c r="JO62" s="0"/>
      <c r="JP62" s="0"/>
      <c r="JQ62" s="0"/>
      <c r="JR62" s="0"/>
      <c r="JS62" s="0"/>
      <c r="JT62" s="0"/>
      <c r="JU62" s="0"/>
      <c r="JV62" s="0"/>
      <c r="JW62" s="0"/>
      <c r="JX62" s="0"/>
      <c r="JY62" s="0"/>
      <c r="JZ62" s="0"/>
      <c r="KA62" s="0"/>
      <c r="KB62" s="0"/>
      <c r="KC62" s="0"/>
      <c r="KD62" s="0"/>
      <c r="KE62" s="0"/>
      <c r="KF62" s="0"/>
      <c r="KG62" s="0"/>
      <c r="KH62" s="0"/>
      <c r="KI62" s="0"/>
      <c r="KJ62" s="0"/>
      <c r="KK62" s="0"/>
      <c r="KL62" s="0"/>
      <c r="KM62" s="0"/>
      <c r="KN62" s="0"/>
      <c r="KO62" s="0"/>
      <c r="KP62" s="0"/>
      <c r="KQ62" s="0"/>
      <c r="KR62" s="0"/>
      <c r="KS62" s="0"/>
      <c r="KT62" s="0"/>
      <c r="KU62" s="0"/>
      <c r="KV62" s="0"/>
      <c r="KW62" s="0"/>
      <c r="KX62" s="0"/>
      <c r="KY62" s="0"/>
      <c r="KZ62" s="0"/>
      <c r="LA62" s="0"/>
      <c r="LB62" s="0"/>
      <c r="LC62" s="0"/>
      <c r="LD62" s="0"/>
      <c r="LE62" s="0"/>
      <c r="LF62" s="0"/>
      <c r="LG62" s="0"/>
      <c r="LH62" s="0"/>
      <c r="LI62" s="0"/>
      <c r="LJ62" s="0"/>
      <c r="LK62" s="0"/>
      <c r="LL62" s="0"/>
      <c r="LM62" s="0"/>
      <c r="LN62" s="0"/>
      <c r="LO62" s="0"/>
      <c r="LP62" s="0"/>
      <c r="LQ62" s="0"/>
      <c r="LR62" s="0"/>
      <c r="LS62" s="0"/>
      <c r="LT62" s="0"/>
      <c r="LU62" s="0"/>
      <c r="LV62" s="0"/>
      <c r="LW62" s="0"/>
      <c r="LX62" s="0"/>
      <c r="LY62" s="0"/>
      <c r="LZ62" s="0"/>
      <c r="MA62" s="0"/>
      <c r="MB62" s="0"/>
      <c r="MC62" s="0"/>
      <c r="MD62" s="0"/>
      <c r="ME62" s="0"/>
      <c r="MF62" s="0"/>
      <c r="MG62" s="0"/>
      <c r="MH62" s="0"/>
      <c r="MI62" s="0"/>
      <c r="MJ62" s="0"/>
      <c r="MK62" s="0"/>
      <c r="ML62" s="0"/>
      <c r="MM62" s="0"/>
      <c r="MN62" s="0"/>
      <c r="MO62" s="0"/>
      <c r="MP62" s="0"/>
      <c r="MQ62" s="0"/>
      <c r="MR62" s="0"/>
      <c r="MS62" s="0"/>
      <c r="MT62" s="0"/>
      <c r="MU62" s="0"/>
      <c r="MV62" s="0"/>
      <c r="MW62" s="0"/>
      <c r="MX62" s="0"/>
      <c r="MY62" s="0"/>
      <c r="MZ62" s="0"/>
      <c r="NA62" s="0"/>
      <c r="NB62" s="0"/>
      <c r="NC62" s="0"/>
      <c r="ND62" s="0"/>
      <c r="NE62" s="0"/>
      <c r="NF62" s="0"/>
      <c r="NG62" s="0"/>
      <c r="NH62" s="0"/>
      <c r="NI62" s="0"/>
      <c r="NJ62" s="0"/>
      <c r="NK62" s="0"/>
      <c r="NL62" s="0"/>
      <c r="NM62" s="0"/>
      <c r="NN62" s="0"/>
      <c r="NO62" s="0"/>
      <c r="NP62" s="0"/>
      <c r="NQ62" s="0"/>
      <c r="NR62" s="0"/>
      <c r="NS62" s="0"/>
      <c r="NT62" s="0"/>
      <c r="NU62" s="0"/>
      <c r="NV62" s="0"/>
      <c r="NW62" s="0"/>
      <c r="NX62" s="0"/>
      <c r="NY62" s="0"/>
      <c r="NZ62" s="0"/>
      <c r="OA62" s="0"/>
      <c r="OB62" s="0"/>
      <c r="OC62" s="0"/>
      <c r="OD62" s="0"/>
      <c r="OE62" s="0"/>
      <c r="OF62" s="0"/>
      <c r="OG62" s="0"/>
      <c r="OH62" s="0"/>
      <c r="OI62" s="0"/>
      <c r="OJ62" s="0"/>
      <c r="OK62" s="0"/>
      <c r="OL62" s="0"/>
      <c r="OM62" s="0"/>
      <c r="ON62" s="0"/>
      <c r="OO62" s="0"/>
      <c r="OP62" s="0"/>
      <c r="OQ62" s="0"/>
      <c r="OR62" s="0"/>
      <c r="OS62" s="0"/>
      <c r="OT62" s="0"/>
      <c r="OU62" s="0"/>
      <c r="OV62" s="0"/>
      <c r="OW62" s="0"/>
      <c r="OX62" s="0"/>
      <c r="OY62" s="0"/>
      <c r="OZ62" s="0"/>
      <c r="PA62" s="0"/>
      <c r="PB62" s="0"/>
      <c r="PC62" s="0"/>
      <c r="PD62" s="0"/>
      <c r="PE62" s="0"/>
      <c r="PF62" s="0"/>
      <c r="PG62" s="0"/>
      <c r="PH62" s="0"/>
      <c r="PI62" s="0"/>
      <c r="PJ62" s="0"/>
      <c r="PK62" s="0"/>
      <c r="PL62" s="0"/>
      <c r="PM62" s="0"/>
      <c r="PN62" s="0"/>
      <c r="PO62" s="0"/>
      <c r="PP62" s="0"/>
      <c r="PQ62" s="0"/>
      <c r="PR62" s="0"/>
      <c r="PS62" s="0"/>
      <c r="PT62" s="0"/>
      <c r="PU62" s="0"/>
      <c r="PV62" s="0"/>
      <c r="PW62" s="0"/>
      <c r="PX62" s="0"/>
      <c r="PY62" s="0"/>
      <c r="PZ62" s="0"/>
      <c r="QA62" s="0"/>
      <c r="QB62" s="0"/>
      <c r="QC62" s="0"/>
      <c r="QD62" s="0"/>
      <c r="QE62" s="0"/>
      <c r="QF62" s="0"/>
      <c r="QG62" s="0"/>
      <c r="QH62" s="0"/>
      <c r="QI62" s="0"/>
      <c r="QJ62" s="0"/>
      <c r="QK62" s="0"/>
      <c r="QL62" s="0"/>
      <c r="QM62" s="0"/>
      <c r="QN62" s="0"/>
      <c r="QO62" s="0"/>
      <c r="QP62" s="0"/>
      <c r="QQ62" s="0"/>
      <c r="QR62" s="0"/>
      <c r="QS62" s="0"/>
      <c r="QT62" s="0"/>
      <c r="QU62" s="0"/>
      <c r="QV62" s="0"/>
      <c r="QW62" s="0"/>
      <c r="QX62" s="0"/>
      <c r="QY62" s="0"/>
      <c r="QZ62" s="0"/>
      <c r="RA62" s="0"/>
      <c r="RB62" s="0"/>
      <c r="RC62" s="0"/>
      <c r="RD62" s="0"/>
      <c r="RE62" s="0"/>
      <c r="RF62" s="0"/>
      <c r="RG62" s="0"/>
      <c r="RH62" s="0"/>
      <c r="RI62" s="0"/>
      <c r="RJ62" s="0"/>
      <c r="RK62" s="0"/>
      <c r="RL62" s="0"/>
      <c r="RM62" s="0"/>
      <c r="RN62" s="0"/>
      <c r="RO62" s="0"/>
      <c r="RP62" s="0"/>
      <c r="RQ62" s="0"/>
      <c r="RR62" s="0"/>
      <c r="RS62" s="0"/>
      <c r="RT62" s="0"/>
      <c r="RU62" s="0"/>
      <c r="RV62" s="0"/>
      <c r="RW62" s="0"/>
      <c r="RX62" s="0"/>
      <c r="RY62" s="0"/>
      <c r="RZ62" s="0"/>
      <c r="SA62" s="0"/>
      <c r="SB62" s="0"/>
      <c r="SC62" s="0"/>
      <c r="SD62" s="0"/>
      <c r="SE62" s="0"/>
      <c r="SF62" s="0"/>
      <c r="SG62" s="0"/>
      <c r="SH62" s="0"/>
      <c r="SI62" s="0"/>
      <c r="SJ62" s="0"/>
      <c r="SK62" s="0"/>
      <c r="SL62" s="0"/>
      <c r="SM62" s="0"/>
      <c r="SN62" s="0"/>
      <c r="SO62" s="0"/>
      <c r="SP62" s="0"/>
      <c r="SQ62" s="0"/>
      <c r="SR62" s="0"/>
      <c r="SS62" s="0"/>
      <c r="ST62" s="0"/>
      <c r="SU62" s="0"/>
      <c r="SV62" s="0"/>
      <c r="SW62" s="0"/>
      <c r="SX62" s="0"/>
      <c r="SY62" s="0"/>
      <c r="SZ62" s="0"/>
      <c r="TA62" s="0"/>
      <c r="TB62" s="0"/>
      <c r="TC62" s="0"/>
      <c r="TD62" s="0"/>
      <c r="TE62" s="0"/>
      <c r="TF62" s="0"/>
      <c r="TG62" s="0"/>
      <c r="TH62" s="0"/>
      <c r="TI62" s="0"/>
      <c r="TJ62" s="0"/>
      <c r="TK62" s="0"/>
      <c r="TL62" s="0"/>
      <c r="TM62" s="0"/>
      <c r="TN62" s="0"/>
      <c r="TO62" s="0"/>
      <c r="TP62" s="0"/>
      <c r="TQ62" s="0"/>
      <c r="TR62" s="0"/>
      <c r="TS62" s="0"/>
      <c r="TT62" s="0"/>
      <c r="TU62" s="0"/>
      <c r="TV62" s="0"/>
      <c r="TW62" s="0"/>
      <c r="TX62" s="0"/>
      <c r="TY62" s="0"/>
      <c r="TZ62" s="0"/>
      <c r="UA62" s="0"/>
      <c r="UB62" s="0"/>
      <c r="UC62" s="0"/>
      <c r="UD62" s="0"/>
      <c r="UE62" s="0"/>
      <c r="UF62" s="0"/>
      <c r="UG62" s="0"/>
      <c r="UH62" s="0"/>
      <c r="UI62" s="0"/>
      <c r="UJ62" s="0"/>
      <c r="UK62" s="0"/>
      <c r="UL62" s="0"/>
      <c r="UM62" s="0"/>
      <c r="UN62" s="0"/>
      <c r="UO62" s="0"/>
      <c r="UP62" s="0"/>
      <c r="UQ62" s="0"/>
      <c r="UR62" s="0"/>
      <c r="US62" s="0"/>
      <c r="UT62" s="0"/>
      <c r="UU62" s="0"/>
      <c r="UV62" s="0"/>
      <c r="UW62" s="0"/>
      <c r="UX62" s="0"/>
      <c r="UY62" s="0"/>
      <c r="UZ62" s="0"/>
      <c r="VA62" s="0"/>
      <c r="VB62" s="0"/>
      <c r="VC62" s="0"/>
      <c r="VD62" s="0"/>
      <c r="VE62" s="0"/>
      <c r="VF62" s="0"/>
      <c r="VG62" s="0"/>
      <c r="VH62" s="0"/>
      <c r="VI62" s="0"/>
      <c r="VJ62" s="0"/>
      <c r="VK62" s="0"/>
      <c r="VL62" s="0"/>
      <c r="VM62" s="0"/>
      <c r="VN62" s="0"/>
      <c r="VO62" s="0"/>
      <c r="VP62" s="0"/>
      <c r="VQ62" s="0"/>
      <c r="VR62" s="0"/>
      <c r="VS62" s="0"/>
      <c r="VT62" s="0"/>
      <c r="VU62" s="0"/>
      <c r="VV62" s="0"/>
      <c r="VW62" s="0"/>
      <c r="VX62" s="0"/>
      <c r="VY62" s="0"/>
      <c r="VZ62" s="0"/>
      <c r="WA62" s="0"/>
      <c r="WB62" s="0"/>
      <c r="WC62" s="0"/>
      <c r="WD62" s="0"/>
      <c r="WE62" s="0"/>
      <c r="WF62" s="0"/>
      <c r="WG62" s="0"/>
      <c r="WH62" s="0"/>
      <c r="WI62" s="0"/>
      <c r="WJ62" s="0"/>
      <c r="WK62" s="0"/>
      <c r="WL62" s="0"/>
      <c r="WM62" s="0"/>
      <c r="WN62" s="0"/>
      <c r="WO62" s="0"/>
      <c r="WP62" s="0"/>
      <c r="WQ62" s="0"/>
      <c r="WR62" s="0"/>
      <c r="WS62" s="0"/>
      <c r="WT62" s="0"/>
      <c r="WU62" s="0"/>
      <c r="WV62" s="0"/>
      <c r="WW62" s="0"/>
      <c r="WX62" s="0"/>
      <c r="WY62" s="0"/>
      <c r="WZ62" s="0"/>
      <c r="XA62" s="0"/>
      <c r="XB62" s="0"/>
      <c r="XC62" s="0"/>
      <c r="XD62" s="0"/>
      <c r="XE62" s="0"/>
      <c r="XF62" s="0"/>
      <c r="XG62" s="0"/>
      <c r="XH62" s="0"/>
      <c r="XI62" s="0"/>
      <c r="XJ62" s="0"/>
      <c r="XK62" s="0"/>
      <c r="XL62" s="0"/>
      <c r="XM62" s="0"/>
      <c r="XN62" s="0"/>
      <c r="XO62" s="0"/>
      <c r="XP62" s="0"/>
      <c r="XQ62" s="0"/>
      <c r="XR62" s="0"/>
      <c r="XS62" s="0"/>
      <c r="XT62" s="0"/>
      <c r="XU62" s="0"/>
      <c r="XV62" s="0"/>
      <c r="XW62" s="0"/>
      <c r="XX62" s="0"/>
      <c r="XY62" s="0"/>
      <c r="XZ62" s="0"/>
      <c r="YA62" s="0"/>
      <c r="YB62" s="0"/>
      <c r="YC62" s="0"/>
      <c r="YD62" s="0"/>
      <c r="YE62" s="0"/>
      <c r="YF62" s="0"/>
      <c r="YG62" s="0"/>
      <c r="YH62" s="0"/>
      <c r="YI62" s="0"/>
      <c r="YJ62" s="0"/>
      <c r="YK62" s="0"/>
      <c r="YL62" s="0"/>
      <c r="YM62" s="0"/>
      <c r="YN62" s="0"/>
      <c r="YO62" s="0"/>
      <c r="YP62" s="0"/>
      <c r="YQ62" s="0"/>
      <c r="YR62" s="0"/>
      <c r="YS62" s="0"/>
      <c r="YT62" s="0"/>
      <c r="YU62" s="0"/>
      <c r="YV62" s="0"/>
      <c r="YW62" s="0"/>
      <c r="YX62" s="0"/>
      <c r="YY62" s="0"/>
      <c r="YZ62" s="0"/>
      <c r="ZA62" s="0"/>
      <c r="ZB62" s="0"/>
      <c r="ZC62" s="0"/>
      <c r="ZD62" s="0"/>
      <c r="ZE62" s="0"/>
      <c r="ZF62" s="0"/>
      <c r="ZG62" s="0"/>
      <c r="ZH62" s="0"/>
      <c r="ZI62" s="0"/>
      <c r="ZJ62" s="0"/>
      <c r="ZK62" s="0"/>
      <c r="ZL62" s="0"/>
      <c r="ZM62" s="0"/>
      <c r="ZN62" s="0"/>
      <c r="ZO62" s="0"/>
      <c r="ZP62" s="0"/>
      <c r="ZQ62" s="0"/>
      <c r="ZR62" s="0"/>
      <c r="ZS62" s="0"/>
      <c r="ZT62" s="0"/>
      <c r="ZU62" s="0"/>
      <c r="ZV62" s="0"/>
      <c r="ZW62" s="0"/>
      <c r="ZX62" s="0"/>
      <c r="ZY62" s="0"/>
      <c r="ZZ62" s="0"/>
      <c r="AAA62" s="0"/>
      <c r="AAB62" s="0"/>
      <c r="AAC62" s="0"/>
      <c r="AAD62" s="0"/>
      <c r="AAE62" s="0"/>
      <c r="AAF62" s="0"/>
      <c r="AAG62" s="0"/>
      <c r="AAH62" s="0"/>
      <c r="AAI62" s="0"/>
      <c r="AAJ62" s="0"/>
      <c r="AAK62" s="0"/>
      <c r="AAL62" s="0"/>
      <c r="AAM62" s="0"/>
      <c r="AAN62" s="0"/>
      <c r="AAO62" s="0"/>
      <c r="AAP62" s="0"/>
      <c r="AAQ62" s="0"/>
      <c r="AAR62" s="0"/>
      <c r="AAS62" s="0"/>
      <c r="AAT62" s="0"/>
      <c r="AAU62" s="0"/>
      <c r="AAV62" s="0"/>
      <c r="AAW62" s="0"/>
      <c r="AAX62" s="0"/>
      <c r="AAY62" s="0"/>
      <c r="AAZ62" s="0"/>
      <c r="ABA62" s="0"/>
      <c r="ABB62" s="0"/>
      <c r="ABC62" s="0"/>
      <c r="ABD62" s="0"/>
      <c r="ABE62" s="0"/>
      <c r="ABF62" s="0"/>
      <c r="ABG62" s="0"/>
      <c r="ABH62" s="0"/>
      <c r="ABI62" s="0"/>
      <c r="ABJ62" s="0"/>
      <c r="ABK62" s="0"/>
      <c r="ABL62" s="0"/>
      <c r="ABM62" s="0"/>
      <c r="ABN62" s="0"/>
      <c r="ABO62" s="0"/>
      <c r="ABP62" s="0"/>
      <c r="ABQ62" s="0"/>
      <c r="ABR62" s="0"/>
      <c r="ABS62" s="0"/>
      <c r="ABT62" s="0"/>
      <c r="ABU62" s="0"/>
      <c r="ABV62" s="0"/>
      <c r="ABW62" s="0"/>
      <c r="ABX62" s="0"/>
      <c r="ABY62" s="0"/>
      <c r="ABZ62" s="0"/>
      <c r="ACA62" s="0"/>
      <c r="ACB62" s="0"/>
      <c r="ACC62" s="0"/>
      <c r="ACD62" s="0"/>
      <c r="ACE62" s="0"/>
      <c r="ACF62" s="0"/>
      <c r="ACG62" s="0"/>
      <c r="ACH62" s="0"/>
      <c r="ACI62" s="0"/>
      <c r="ACJ62" s="0"/>
      <c r="ACK62" s="0"/>
      <c r="ACL62" s="0"/>
      <c r="ACM62" s="0"/>
      <c r="ACN62" s="0"/>
      <c r="ACO62" s="0"/>
      <c r="ACP62" s="0"/>
      <c r="ACQ62" s="0"/>
      <c r="ACR62" s="0"/>
      <c r="ACS62" s="0"/>
      <c r="ACT62" s="0"/>
      <c r="ACU62" s="0"/>
      <c r="ACV62" s="0"/>
      <c r="ACW62" s="0"/>
      <c r="ACX62" s="0"/>
      <c r="ACY62" s="0"/>
      <c r="ACZ62" s="0"/>
      <c r="ADA62" s="0"/>
      <c r="ADB62" s="0"/>
      <c r="ADC62" s="0"/>
      <c r="ADD62" s="0"/>
      <c r="ADE62" s="0"/>
      <c r="ADF62" s="0"/>
      <c r="ADG62" s="0"/>
      <c r="ADH62" s="0"/>
      <c r="ADI62" s="0"/>
      <c r="ADJ62" s="0"/>
      <c r="ADK62" s="0"/>
      <c r="ADL62" s="0"/>
      <c r="ADM62" s="0"/>
      <c r="ADN62" s="0"/>
      <c r="ADO62" s="0"/>
      <c r="ADP62" s="0"/>
      <c r="ADQ62" s="0"/>
      <c r="ADR62" s="0"/>
      <c r="ADS62" s="0"/>
      <c r="ADT62" s="0"/>
      <c r="ADU62" s="0"/>
      <c r="ADV62" s="0"/>
      <c r="ADW62" s="0"/>
      <c r="ADX62" s="0"/>
      <c r="ADY62" s="0"/>
      <c r="ADZ62" s="0"/>
      <c r="AEA62" s="0"/>
      <c r="AEB62" s="0"/>
      <c r="AEC62" s="0"/>
      <c r="AED62" s="0"/>
      <c r="AEE62" s="0"/>
      <c r="AEF62" s="0"/>
      <c r="AEG62" s="0"/>
      <c r="AEH62" s="0"/>
      <c r="AEI62" s="0"/>
      <c r="AEJ62" s="0"/>
      <c r="AEK62" s="0"/>
      <c r="AEL62" s="0"/>
      <c r="AEM62" s="0"/>
      <c r="AEN62" s="0"/>
      <c r="AEO62" s="0"/>
      <c r="AEP62" s="0"/>
      <c r="AEQ62" s="0"/>
      <c r="AER62" s="0"/>
      <c r="AES62" s="0"/>
      <c r="AET62" s="0"/>
      <c r="AEU62" s="0"/>
      <c r="AEV62" s="0"/>
      <c r="AEW62" s="0"/>
      <c r="AEX62" s="0"/>
      <c r="AEY62" s="0"/>
      <c r="AEZ62" s="0"/>
      <c r="AFA62" s="0"/>
      <c r="AFB62" s="0"/>
      <c r="AFC62" s="0"/>
      <c r="AFD62" s="0"/>
      <c r="AFE62" s="0"/>
      <c r="AFF62" s="0"/>
      <c r="AFG62" s="0"/>
      <c r="AFH62" s="0"/>
      <c r="AFI62" s="0"/>
      <c r="AFJ62" s="0"/>
      <c r="AFK62" s="0"/>
      <c r="AFL62" s="0"/>
      <c r="AFM62" s="0"/>
      <c r="AFN62" s="0"/>
      <c r="AFO62" s="0"/>
      <c r="AFP62" s="0"/>
      <c r="AFQ62" s="0"/>
      <c r="AFR62" s="0"/>
      <c r="AFS62" s="0"/>
      <c r="AFT62" s="0"/>
      <c r="AFU62" s="0"/>
      <c r="AFV62" s="0"/>
      <c r="AFW62" s="0"/>
      <c r="AFX62" s="0"/>
      <c r="AFY62" s="0"/>
      <c r="AFZ62" s="0"/>
      <c r="AGA62" s="0"/>
      <c r="AGB62" s="0"/>
      <c r="AGC62" s="0"/>
      <c r="AGD62" s="0"/>
      <c r="AGE62" s="0"/>
      <c r="AGF62" s="0"/>
      <c r="AGG62" s="0"/>
      <c r="AGH62" s="0"/>
      <c r="AGI62" s="0"/>
      <c r="AGJ62" s="0"/>
      <c r="AGK62" s="0"/>
      <c r="AGL62" s="0"/>
      <c r="AGM62" s="0"/>
      <c r="AGN62" s="0"/>
      <c r="AGO62" s="0"/>
      <c r="AGP62" s="0"/>
      <c r="AGQ62" s="0"/>
      <c r="AGR62" s="0"/>
      <c r="AGS62" s="0"/>
      <c r="AGT62" s="0"/>
      <c r="AGU62" s="0"/>
      <c r="AGV62" s="0"/>
      <c r="AGW62" s="0"/>
      <c r="AGX62" s="0"/>
      <c r="AGY62" s="0"/>
      <c r="AGZ62" s="0"/>
      <c r="AHA62" s="0"/>
      <c r="AHB62" s="0"/>
      <c r="AHC62" s="0"/>
      <c r="AHD62" s="0"/>
      <c r="AHE62" s="0"/>
      <c r="AHF62" s="0"/>
      <c r="AHG62" s="0"/>
      <c r="AHH62" s="0"/>
      <c r="AHI62" s="0"/>
      <c r="AHJ62" s="0"/>
      <c r="AHK62" s="0"/>
      <c r="AHL62" s="0"/>
      <c r="AHM62" s="0"/>
      <c r="AHN62" s="0"/>
      <c r="AHO62" s="0"/>
      <c r="AHP62" s="0"/>
      <c r="AHQ62" s="0"/>
      <c r="AHR62" s="0"/>
      <c r="AHS62" s="0"/>
      <c r="AHT62" s="0"/>
      <c r="AHU62" s="0"/>
      <c r="AHV62" s="0"/>
      <c r="AHW62" s="0"/>
      <c r="AHX62" s="0"/>
      <c r="AHY62" s="0"/>
      <c r="AHZ62" s="0"/>
      <c r="AIA62" s="0"/>
      <c r="AIB62" s="0"/>
      <c r="AIC62" s="0"/>
      <c r="AID62" s="0"/>
      <c r="AIE62" s="0"/>
      <c r="AIF62" s="0"/>
      <c r="AIG62" s="0"/>
      <c r="AIH62" s="0"/>
      <c r="AII62" s="0"/>
      <c r="AIJ62" s="0"/>
      <c r="AIK62" s="0"/>
      <c r="AIL62" s="0"/>
      <c r="AIM62" s="0"/>
      <c r="AIN62" s="0"/>
      <c r="AIO62" s="0"/>
      <c r="AIP62" s="0"/>
      <c r="AIQ62" s="0"/>
      <c r="AIR62" s="0"/>
      <c r="AIS62" s="0"/>
      <c r="AIT62" s="0"/>
      <c r="AIU62" s="0"/>
      <c r="AIV62" s="0"/>
      <c r="AIW62" s="0"/>
      <c r="AIX62" s="0"/>
      <c r="AIY62" s="0"/>
      <c r="AIZ62" s="0"/>
      <c r="AJA62" s="0"/>
      <c r="AJB62" s="0"/>
      <c r="AJC62" s="0"/>
      <c r="AJD62" s="0"/>
      <c r="AJE62" s="0"/>
      <c r="AJF62" s="0"/>
      <c r="AJG62" s="0"/>
      <c r="AJH62" s="0"/>
      <c r="AJI62" s="0"/>
      <c r="AJJ62" s="0"/>
      <c r="AJK62" s="0"/>
      <c r="AJL62" s="0"/>
      <c r="AJM62" s="0"/>
      <c r="AJN62" s="0"/>
      <c r="AJO62" s="0"/>
      <c r="AJP62" s="0"/>
      <c r="AJQ62" s="0"/>
      <c r="AJR62" s="0"/>
      <c r="AJS62" s="0"/>
      <c r="AJT62" s="0"/>
      <c r="AJU62" s="0"/>
      <c r="AJV62" s="0"/>
      <c r="AJW62" s="0"/>
      <c r="AJX62" s="0"/>
      <c r="AJY62" s="0"/>
      <c r="AJZ62" s="0"/>
      <c r="AKA62" s="0"/>
      <c r="AKB62" s="0"/>
      <c r="AKC62" s="0"/>
      <c r="AKD62" s="0"/>
      <c r="AKE62" s="0"/>
      <c r="AKF62" s="0"/>
      <c r="AKG62" s="0"/>
      <c r="AKH62" s="0"/>
      <c r="AKI62" s="0"/>
      <c r="AKJ62" s="0"/>
      <c r="AKK62" s="0"/>
      <c r="AKL62" s="0"/>
      <c r="AKM62" s="0"/>
      <c r="AKN62" s="0"/>
      <c r="AKO62" s="0"/>
      <c r="AKP62" s="0"/>
      <c r="AKQ62" s="0"/>
      <c r="AKR62" s="0"/>
      <c r="AKS62" s="0"/>
      <c r="AKT62" s="0"/>
      <c r="AKU62" s="0"/>
      <c r="AKV62" s="0"/>
      <c r="AKW62" s="0"/>
      <c r="AKX62" s="0"/>
      <c r="AKY62" s="0"/>
      <c r="AKZ62" s="0"/>
      <c r="ALA62" s="0"/>
      <c r="ALB62" s="0"/>
      <c r="ALC62" s="0"/>
      <c r="ALD62" s="0"/>
      <c r="ALE62" s="0"/>
      <c r="ALF62" s="0"/>
      <c r="ALG62" s="0"/>
      <c r="ALH62" s="0"/>
      <c r="ALI62" s="0"/>
      <c r="ALJ62" s="0"/>
      <c r="ALK62" s="0"/>
      <c r="ALL62" s="0"/>
      <c r="ALM62" s="0"/>
      <c r="ALN62" s="0"/>
      <c r="ALO62" s="0"/>
      <c r="ALP62" s="0"/>
      <c r="ALQ62" s="0"/>
      <c r="ALR62" s="0"/>
      <c r="ALS62" s="0"/>
      <c r="ALT62" s="0"/>
      <c r="ALU62" s="0"/>
      <c r="ALV62" s="0"/>
      <c r="ALW62" s="0"/>
      <c r="ALX62" s="0"/>
      <c r="ALY62" s="0"/>
      <c r="ALZ62" s="0"/>
      <c r="AMA62" s="0"/>
      <c r="AMB62" s="0"/>
      <c r="AMC62" s="0"/>
      <c r="AMD62" s="0"/>
      <c r="AME62" s="0"/>
      <c r="AMF62" s="0"/>
      <c r="AMG62" s="0"/>
      <c r="AMH62" s="0"/>
      <c r="AMI62" s="0"/>
      <c r="AMJ62" s="0"/>
    </row>
    <row r="63" customFormat="false" ht="13.5" hidden="tru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  <c r="IX63" s="0"/>
      <c r="IY63" s="0"/>
      <c r="IZ63" s="0"/>
      <c r="JA63" s="0"/>
      <c r="JB63" s="0"/>
      <c r="JC63" s="0"/>
      <c r="JD63" s="0"/>
      <c r="JE63" s="0"/>
      <c r="JF63" s="0"/>
      <c r="JG63" s="0"/>
      <c r="JH63" s="0"/>
      <c r="JI63" s="0"/>
      <c r="JJ63" s="0"/>
      <c r="JK63" s="0"/>
      <c r="JL63" s="0"/>
      <c r="JM63" s="0"/>
      <c r="JN63" s="0"/>
      <c r="JO63" s="0"/>
      <c r="JP63" s="0"/>
      <c r="JQ63" s="0"/>
      <c r="JR63" s="0"/>
      <c r="JS63" s="0"/>
      <c r="JT63" s="0"/>
      <c r="JU63" s="0"/>
      <c r="JV63" s="0"/>
      <c r="JW63" s="0"/>
      <c r="JX63" s="0"/>
      <c r="JY63" s="0"/>
      <c r="JZ63" s="0"/>
      <c r="KA63" s="0"/>
      <c r="KB63" s="0"/>
      <c r="KC63" s="0"/>
      <c r="KD63" s="0"/>
      <c r="KE63" s="0"/>
      <c r="KF63" s="0"/>
      <c r="KG63" s="0"/>
      <c r="KH63" s="0"/>
      <c r="KI63" s="0"/>
      <c r="KJ63" s="0"/>
      <c r="KK63" s="0"/>
      <c r="KL63" s="0"/>
      <c r="KM63" s="0"/>
      <c r="KN63" s="0"/>
      <c r="KO63" s="0"/>
      <c r="KP63" s="0"/>
      <c r="KQ63" s="0"/>
      <c r="KR63" s="0"/>
      <c r="KS63" s="0"/>
      <c r="KT63" s="0"/>
      <c r="KU63" s="0"/>
      <c r="KV63" s="0"/>
      <c r="KW63" s="0"/>
      <c r="KX63" s="0"/>
      <c r="KY63" s="0"/>
      <c r="KZ63" s="0"/>
      <c r="LA63" s="0"/>
      <c r="LB63" s="0"/>
      <c r="LC63" s="0"/>
      <c r="LD63" s="0"/>
      <c r="LE63" s="0"/>
      <c r="LF63" s="0"/>
      <c r="LG63" s="0"/>
      <c r="LH63" s="0"/>
      <c r="LI63" s="0"/>
      <c r="LJ63" s="0"/>
      <c r="LK63" s="0"/>
      <c r="LL63" s="0"/>
      <c r="LM63" s="0"/>
      <c r="LN63" s="0"/>
      <c r="LO63" s="0"/>
      <c r="LP63" s="0"/>
      <c r="LQ63" s="0"/>
      <c r="LR63" s="0"/>
      <c r="LS63" s="0"/>
      <c r="LT63" s="0"/>
      <c r="LU63" s="0"/>
      <c r="LV63" s="0"/>
      <c r="LW63" s="0"/>
      <c r="LX63" s="0"/>
      <c r="LY63" s="0"/>
      <c r="LZ63" s="0"/>
      <c r="MA63" s="0"/>
      <c r="MB63" s="0"/>
      <c r="MC63" s="0"/>
      <c r="MD63" s="0"/>
      <c r="ME63" s="0"/>
      <c r="MF63" s="0"/>
      <c r="MG63" s="0"/>
      <c r="MH63" s="0"/>
      <c r="MI63" s="0"/>
      <c r="MJ63" s="0"/>
      <c r="MK63" s="0"/>
      <c r="ML63" s="0"/>
      <c r="MM63" s="0"/>
      <c r="MN63" s="0"/>
      <c r="MO63" s="0"/>
      <c r="MP63" s="0"/>
      <c r="MQ63" s="0"/>
      <c r="MR63" s="0"/>
      <c r="MS63" s="0"/>
      <c r="MT63" s="0"/>
      <c r="MU63" s="0"/>
      <c r="MV63" s="0"/>
      <c r="MW63" s="0"/>
      <c r="MX63" s="0"/>
      <c r="MY63" s="0"/>
      <c r="MZ63" s="0"/>
      <c r="NA63" s="0"/>
      <c r="NB63" s="0"/>
      <c r="NC63" s="0"/>
      <c r="ND63" s="0"/>
      <c r="NE63" s="0"/>
      <c r="NF63" s="0"/>
      <c r="NG63" s="0"/>
      <c r="NH63" s="0"/>
      <c r="NI63" s="0"/>
      <c r="NJ63" s="0"/>
      <c r="NK63" s="0"/>
      <c r="NL63" s="0"/>
      <c r="NM63" s="0"/>
      <c r="NN63" s="0"/>
      <c r="NO63" s="0"/>
      <c r="NP63" s="0"/>
      <c r="NQ63" s="0"/>
      <c r="NR63" s="0"/>
      <c r="NS63" s="0"/>
      <c r="NT63" s="0"/>
      <c r="NU63" s="0"/>
      <c r="NV63" s="0"/>
      <c r="NW63" s="0"/>
      <c r="NX63" s="0"/>
      <c r="NY63" s="0"/>
      <c r="NZ63" s="0"/>
      <c r="OA63" s="0"/>
      <c r="OB63" s="0"/>
      <c r="OC63" s="0"/>
      <c r="OD63" s="0"/>
      <c r="OE63" s="0"/>
      <c r="OF63" s="0"/>
      <c r="OG63" s="0"/>
      <c r="OH63" s="0"/>
      <c r="OI63" s="0"/>
      <c r="OJ63" s="0"/>
      <c r="OK63" s="0"/>
      <c r="OL63" s="0"/>
      <c r="OM63" s="0"/>
      <c r="ON63" s="0"/>
      <c r="OO63" s="0"/>
      <c r="OP63" s="0"/>
      <c r="OQ63" s="0"/>
      <c r="OR63" s="0"/>
      <c r="OS63" s="0"/>
      <c r="OT63" s="0"/>
      <c r="OU63" s="0"/>
      <c r="OV63" s="0"/>
      <c r="OW63" s="0"/>
      <c r="OX63" s="0"/>
      <c r="OY63" s="0"/>
      <c r="OZ63" s="0"/>
      <c r="PA63" s="0"/>
      <c r="PB63" s="0"/>
      <c r="PC63" s="0"/>
      <c r="PD63" s="0"/>
      <c r="PE63" s="0"/>
      <c r="PF63" s="0"/>
      <c r="PG63" s="0"/>
      <c r="PH63" s="0"/>
      <c r="PI63" s="0"/>
      <c r="PJ63" s="0"/>
      <c r="PK63" s="0"/>
      <c r="PL63" s="0"/>
      <c r="PM63" s="0"/>
      <c r="PN63" s="0"/>
      <c r="PO63" s="0"/>
      <c r="PP63" s="0"/>
      <c r="PQ63" s="0"/>
      <c r="PR63" s="0"/>
      <c r="PS63" s="0"/>
      <c r="PT63" s="0"/>
      <c r="PU63" s="0"/>
      <c r="PV63" s="0"/>
      <c r="PW63" s="0"/>
      <c r="PX63" s="0"/>
      <c r="PY63" s="0"/>
      <c r="PZ63" s="0"/>
      <c r="QA63" s="0"/>
      <c r="QB63" s="0"/>
      <c r="QC63" s="0"/>
      <c r="QD63" s="0"/>
      <c r="QE63" s="0"/>
      <c r="QF63" s="0"/>
      <c r="QG63" s="0"/>
      <c r="QH63" s="0"/>
      <c r="QI63" s="0"/>
      <c r="QJ63" s="0"/>
      <c r="QK63" s="0"/>
      <c r="QL63" s="0"/>
      <c r="QM63" s="0"/>
      <c r="QN63" s="0"/>
      <c r="QO63" s="0"/>
      <c r="QP63" s="0"/>
      <c r="QQ63" s="0"/>
      <c r="QR63" s="0"/>
      <c r="QS63" s="0"/>
      <c r="QT63" s="0"/>
      <c r="QU63" s="0"/>
      <c r="QV63" s="0"/>
      <c r="QW63" s="0"/>
      <c r="QX63" s="0"/>
      <c r="QY63" s="0"/>
      <c r="QZ63" s="0"/>
      <c r="RA63" s="0"/>
      <c r="RB63" s="0"/>
      <c r="RC63" s="0"/>
      <c r="RD63" s="0"/>
      <c r="RE63" s="0"/>
      <c r="RF63" s="0"/>
      <c r="RG63" s="0"/>
      <c r="RH63" s="0"/>
      <c r="RI63" s="0"/>
      <c r="RJ63" s="0"/>
      <c r="RK63" s="0"/>
      <c r="RL63" s="0"/>
      <c r="RM63" s="0"/>
      <c r="RN63" s="0"/>
      <c r="RO63" s="0"/>
      <c r="RP63" s="0"/>
      <c r="RQ63" s="0"/>
      <c r="RR63" s="0"/>
      <c r="RS63" s="0"/>
      <c r="RT63" s="0"/>
      <c r="RU63" s="0"/>
      <c r="RV63" s="0"/>
      <c r="RW63" s="0"/>
      <c r="RX63" s="0"/>
      <c r="RY63" s="0"/>
      <c r="RZ63" s="0"/>
      <c r="SA63" s="0"/>
      <c r="SB63" s="0"/>
      <c r="SC63" s="0"/>
      <c r="SD63" s="0"/>
      <c r="SE63" s="0"/>
      <c r="SF63" s="0"/>
      <c r="SG63" s="0"/>
      <c r="SH63" s="0"/>
      <c r="SI63" s="0"/>
      <c r="SJ63" s="0"/>
      <c r="SK63" s="0"/>
      <c r="SL63" s="0"/>
      <c r="SM63" s="0"/>
      <c r="SN63" s="0"/>
      <c r="SO63" s="0"/>
      <c r="SP63" s="0"/>
      <c r="SQ63" s="0"/>
      <c r="SR63" s="0"/>
      <c r="SS63" s="0"/>
      <c r="ST63" s="0"/>
      <c r="SU63" s="0"/>
      <c r="SV63" s="0"/>
      <c r="SW63" s="0"/>
      <c r="SX63" s="0"/>
      <c r="SY63" s="0"/>
      <c r="SZ63" s="0"/>
      <c r="TA63" s="0"/>
      <c r="TB63" s="0"/>
      <c r="TC63" s="0"/>
      <c r="TD63" s="0"/>
      <c r="TE63" s="0"/>
      <c r="TF63" s="0"/>
      <c r="TG63" s="0"/>
      <c r="TH63" s="0"/>
      <c r="TI63" s="0"/>
      <c r="TJ63" s="0"/>
      <c r="TK63" s="0"/>
      <c r="TL63" s="0"/>
      <c r="TM63" s="0"/>
      <c r="TN63" s="0"/>
      <c r="TO63" s="0"/>
      <c r="TP63" s="0"/>
      <c r="TQ63" s="0"/>
      <c r="TR63" s="0"/>
      <c r="TS63" s="0"/>
      <c r="TT63" s="0"/>
      <c r="TU63" s="0"/>
      <c r="TV63" s="0"/>
      <c r="TW63" s="0"/>
      <c r="TX63" s="0"/>
      <c r="TY63" s="0"/>
      <c r="TZ63" s="0"/>
      <c r="UA63" s="0"/>
      <c r="UB63" s="0"/>
      <c r="UC63" s="0"/>
      <c r="UD63" s="0"/>
      <c r="UE63" s="0"/>
      <c r="UF63" s="0"/>
      <c r="UG63" s="0"/>
      <c r="UH63" s="0"/>
      <c r="UI63" s="0"/>
      <c r="UJ63" s="0"/>
      <c r="UK63" s="0"/>
      <c r="UL63" s="0"/>
      <c r="UM63" s="0"/>
      <c r="UN63" s="0"/>
      <c r="UO63" s="0"/>
      <c r="UP63" s="0"/>
      <c r="UQ63" s="0"/>
      <c r="UR63" s="0"/>
      <c r="US63" s="0"/>
      <c r="UT63" s="0"/>
      <c r="UU63" s="0"/>
      <c r="UV63" s="0"/>
      <c r="UW63" s="0"/>
      <c r="UX63" s="0"/>
      <c r="UY63" s="0"/>
      <c r="UZ63" s="0"/>
      <c r="VA63" s="0"/>
      <c r="VB63" s="0"/>
      <c r="VC63" s="0"/>
      <c r="VD63" s="0"/>
      <c r="VE63" s="0"/>
      <c r="VF63" s="0"/>
      <c r="VG63" s="0"/>
      <c r="VH63" s="0"/>
      <c r="VI63" s="0"/>
      <c r="VJ63" s="0"/>
      <c r="VK63" s="0"/>
      <c r="VL63" s="0"/>
      <c r="VM63" s="0"/>
      <c r="VN63" s="0"/>
      <c r="VO63" s="0"/>
      <c r="VP63" s="0"/>
      <c r="VQ63" s="0"/>
      <c r="VR63" s="0"/>
      <c r="VS63" s="0"/>
      <c r="VT63" s="0"/>
      <c r="VU63" s="0"/>
      <c r="VV63" s="0"/>
      <c r="VW63" s="0"/>
      <c r="VX63" s="0"/>
      <c r="VY63" s="0"/>
      <c r="VZ63" s="0"/>
      <c r="WA63" s="0"/>
      <c r="WB63" s="0"/>
      <c r="WC63" s="0"/>
      <c r="WD63" s="0"/>
      <c r="WE63" s="0"/>
      <c r="WF63" s="0"/>
      <c r="WG63" s="0"/>
      <c r="WH63" s="0"/>
      <c r="WI63" s="0"/>
      <c r="WJ63" s="0"/>
      <c r="WK63" s="0"/>
      <c r="WL63" s="0"/>
      <c r="WM63" s="0"/>
      <c r="WN63" s="0"/>
      <c r="WO63" s="0"/>
      <c r="WP63" s="0"/>
      <c r="WQ63" s="0"/>
      <c r="WR63" s="0"/>
      <c r="WS63" s="0"/>
      <c r="WT63" s="0"/>
      <c r="WU63" s="0"/>
      <c r="WV63" s="0"/>
      <c r="WW63" s="0"/>
      <c r="WX63" s="0"/>
      <c r="WY63" s="0"/>
      <c r="WZ63" s="0"/>
      <c r="XA63" s="0"/>
      <c r="XB63" s="0"/>
      <c r="XC63" s="0"/>
      <c r="XD63" s="0"/>
      <c r="XE63" s="0"/>
      <c r="XF63" s="0"/>
      <c r="XG63" s="0"/>
      <c r="XH63" s="0"/>
      <c r="XI63" s="0"/>
      <c r="XJ63" s="0"/>
      <c r="XK63" s="0"/>
      <c r="XL63" s="0"/>
      <c r="XM63" s="0"/>
      <c r="XN63" s="0"/>
      <c r="XO63" s="0"/>
      <c r="XP63" s="0"/>
      <c r="XQ63" s="0"/>
      <c r="XR63" s="0"/>
      <c r="XS63" s="0"/>
      <c r="XT63" s="0"/>
      <c r="XU63" s="0"/>
      <c r="XV63" s="0"/>
      <c r="XW63" s="0"/>
      <c r="XX63" s="0"/>
      <c r="XY63" s="0"/>
      <c r="XZ63" s="0"/>
      <c r="YA63" s="0"/>
      <c r="YB63" s="0"/>
      <c r="YC63" s="0"/>
      <c r="YD63" s="0"/>
      <c r="YE63" s="0"/>
      <c r="YF63" s="0"/>
      <c r="YG63" s="0"/>
      <c r="YH63" s="0"/>
      <c r="YI63" s="0"/>
      <c r="YJ63" s="0"/>
      <c r="YK63" s="0"/>
      <c r="YL63" s="0"/>
      <c r="YM63" s="0"/>
      <c r="YN63" s="0"/>
      <c r="YO63" s="0"/>
      <c r="YP63" s="0"/>
      <c r="YQ63" s="0"/>
      <c r="YR63" s="0"/>
      <c r="YS63" s="0"/>
      <c r="YT63" s="0"/>
      <c r="YU63" s="0"/>
      <c r="YV63" s="0"/>
      <c r="YW63" s="0"/>
      <c r="YX63" s="0"/>
      <c r="YY63" s="0"/>
      <c r="YZ63" s="0"/>
      <c r="ZA63" s="0"/>
      <c r="ZB63" s="0"/>
      <c r="ZC63" s="0"/>
      <c r="ZD63" s="0"/>
      <c r="ZE63" s="0"/>
      <c r="ZF63" s="0"/>
      <c r="ZG63" s="0"/>
      <c r="ZH63" s="0"/>
      <c r="ZI63" s="0"/>
      <c r="ZJ63" s="0"/>
      <c r="ZK63" s="0"/>
      <c r="ZL63" s="0"/>
      <c r="ZM63" s="0"/>
      <c r="ZN63" s="0"/>
      <c r="ZO63" s="0"/>
      <c r="ZP63" s="0"/>
      <c r="ZQ63" s="0"/>
      <c r="ZR63" s="0"/>
      <c r="ZS63" s="0"/>
      <c r="ZT63" s="0"/>
      <c r="ZU63" s="0"/>
      <c r="ZV63" s="0"/>
      <c r="ZW63" s="0"/>
      <c r="ZX63" s="0"/>
      <c r="ZY63" s="0"/>
      <c r="ZZ63" s="0"/>
      <c r="AAA63" s="0"/>
      <c r="AAB63" s="0"/>
      <c r="AAC63" s="0"/>
      <c r="AAD63" s="0"/>
      <c r="AAE63" s="0"/>
      <c r="AAF63" s="0"/>
      <c r="AAG63" s="0"/>
      <c r="AAH63" s="0"/>
      <c r="AAI63" s="0"/>
      <c r="AAJ63" s="0"/>
      <c r="AAK63" s="0"/>
      <c r="AAL63" s="0"/>
      <c r="AAM63" s="0"/>
      <c r="AAN63" s="0"/>
      <c r="AAO63" s="0"/>
      <c r="AAP63" s="0"/>
      <c r="AAQ63" s="0"/>
      <c r="AAR63" s="0"/>
      <c r="AAS63" s="0"/>
      <c r="AAT63" s="0"/>
      <c r="AAU63" s="0"/>
      <c r="AAV63" s="0"/>
      <c r="AAW63" s="0"/>
      <c r="AAX63" s="0"/>
      <c r="AAY63" s="0"/>
      <c r="AAZ63" s="0"/>
      <c r="ABA63" s="0"/>
      <c r="ABB63" s="0"/>
      <c r="ABC63" s="0"/>
      <c r="ABD63" s="0"/>
      <c r="ABE63" s="0"/>
      <c r="ABF63" s="0"/>
      <c r="ABG63" s="0"/>
      <c r="ABH63" s="0"/>
      <c r="ABI63" s="0"/>
      <c r="ABJ63" s="0"/>
      <c r="ABK63" s="0"/>
      <c r="ABL63" s="0"/>
      <c r="ABM63" s="0"/>
      <c r="ABN63" s="0"/>
      <c r="ABO63" s="0"/>
      <c r="ABP63" s="0"/>
      <c r="ABQ63" s="0"/>
      <c r="ABR63" s="0"/>
      <c r="ABS63" s="0"/>
      <c r="ABT63" s="0"/>
      <c r="ABU63" s="0"/>
      <c r="ABV63" s="0"/>
      <c r="ABW63" s="0"/>
      <c r="ABX63" s="0"/>
      <c r="ABY63" s="0"/>
      <c r="ABZ63" s="0"/>
      <c r="ACA63" s="0"/>
      <c r="ACB63" s="0"/>
      <c r="ACC63" s="0"/>
      <c r="ACD63" s="0"/>
      <c r="ACE63" s="0"/>
      <c r="ACF63" s="0"/>
      <c r="ACG63" s="0"/>
      <c r="ACH63" s="0"/>
      <c r="ACI63" s="0"/>
      <c r="ACJ63" s="0"/>
      <c r="ACK63" s="0"/>
      <c r="ACL63" s="0"/>
      <c r="ACM63" s="0"/>
      <c r="ACN63" s="0"/>
      <c r="ACO63" s="0"/>
      <c r="ACP63" s="0"/>
      <c r="ACQ63" s="0"/>
      <c r="ACR63" s="0"/>
      <c r="ACS63" s="0"/>
      <c r="ACT63" s="0"/>
      <c r="ACU63" s="0"/>
      <c r="ACV63" s="0"/>
      <c r="ACW63" s="0"/>
      <c r="ACX63" s="0"/>
      <c r="ACY63" s="0"/>
      <c r="ACZ63" s="0"/>
      <c r="ADA63" s="0"/>
      <c r="ADB63" s="0"/>
      <c r="ADC63" s="0"/>
      <c r="ADD63" s="0"/>
      <c r="ADE63" s="0"/>
      <c r="ADF63" s="0"/>
      <c r="ADG63" s="0"/>
      <c r="ADH63" s="0"/>
      <c r="ADI63" s="0"/>
      <c r="ADJ63" s="0"/>
      <c r="ADK63" s="0"/>
      <c r="ADL63" s="0"/>
      <c r="ADM63" s="0"/>
      <c r="ADN63" s="0"/>
      <c r="ADO63" s="0"/>
      <c r="ADP63" s="0"/>
      <c r="ADQ63" s="0"/>
      <c r="ADR63" s="0"/>
      <c r="ADS63" s="0"/>
      <c r="ADT63" s="0"/>
      <c r="ADU63" s="0"/>
      <c r="ADV63" s="0"/>
      <c r="ADW63" s="0"/>
      <c r="ADX63" s="0"/>
      <c r="ADY63" s="0"/>
      <c r="ADZ63" s="0"/>
      <c r="AEA63" s="0"/>
      <c r="AEB63" s="0"/>
      <c r="AEC63" s="0"/>
      <c r="AED63" s="0"/>
      <c r="AEE63" s="0"/>
      <c r="AEF63" s="0"/>
      <c r="AEG63" s="0"/>
      <c r="AEH63" s="0"/>
      <c r="AEI63" s="0"/>
      <c r="AEJ63" s="0"/>
      <c r="AEK63" s="0"/>
      <c r="AEL63" s="0"/>
      <c r="AEM63" s="0"/>
      <c r="AEN63" s="0"/>
      <c r="AEO63" s="0"/>
      <c r="AEP63" s="0"/>
      <c r="AEQ63" s="0"/>
      <c r="AER63" s="0"/>
      <c r="AES63" s="0"/>
      <c r="AET63" s="0"/>
      <c r="AEU63" s="0"/>
      <c r="AEV63" s="0"/>
      <c r="AEW63" s="0"/>
      <c r="AEX63" s="0"/>
      <c r="AEY63" s="0"/>
      <c r="AEZ63" s="0"/>
      <c r="AFA63" s="0"/>
      <c r="AFB63" s="0"/>
      <c r="AFC63" s="0"/>
      <c r="AFD63" s="0"/>
      <c r="AFE63" s="0"/>
      <c r="AFF63" s="0"/>
      <c r="AFG63" s="0"/>
      <c r="AFH63" s="0"/>
      <c r="AFI63" s="0"/>
      <c r="AFJ63" s="0"/>
      <c r="AFK63" s="0"/>
      <c r="AFL63" s="0"/>
      <c r="AFM63" s="0"/>
      <c r="AFN63" s="0"/>
      <c r="AFO63" s="0"/>
      <c r="AFP63" s="0"/>
      <c r="AFQ63" s="0"/>
      <c r="AFR63" s="0"/>
      <c r="AFS63" s="0"/>
      <c r="AFT63" s="0"/>
      <c r="AFU63" s="0"/>
      <c r="AFV63" s="0"/>
      <c r="AFW63" s="0"/>
      <c r="AFX63" s="0"/>
      <c r="AFY63" s="0"/>
      <c r="AFZ63" s="0"/>
      <c r="AGA63" s="0"/>
      <c r="AGB63" s="0"/>
      <c r="AGC63" s="0"/>
      <c r="AGD63" s="0"/>
      <c r="AGE63" s="0"/>
      <c r="AGF63" s="0"/>
      <c r="AGG63" s="0"/>
      <c r="AGH63" s="0"/>
      <c r="AGI63" s="0"/>
      <c r="AGJ63" s="0"/>
      <c r="AGK63" s="0"/>
      <c r="AGL63" s="0"/>
      <c r="AGM63" s="0"/>
      <c r="AGN63" s="0"/>
      <c r="AGO63" s="0"/>
      <c r="AGP63" s="0"/>
      <c r="AGQ63" s="0"/>
      <c r="AGR63" s="0"/>
      <c r="AGS63" s="0"/>
      <c r="AGT63" s="0"/>
      <c r="AGU63" s="0"/>
      <c r="AGV63" s="0"/>
      <c r="AGW63" s="0"/>
      <c r="AGX63" s="0"/>
      <c r="AGY63" s="0"/>
      <c r="AGZ63" s="0"/>
      <c r="AHA63" s="0"/>
      <c r="AHB63" s="0"/>
      <c r="AHC63" s="0"/>
      <c r="AHD63" s="0"/>
      <c r="AHE63" s="0"/>
      <c r="AHF63" s="0"/>
      <c r="AHG63" s="0"/>
      <c r="AHH63" s="0"/>
      <c r="AHI63" s="0"/>
      <c r="AHJ63" s="0"/>
      <c r="AHK63" s="0"/>
      <c r="AHL63" s="0"/>
      <c r="AHM63" s="0"/>
      <c r="AHN63" s="0"/>
      <c r="AHO63" s="0"/>
      <c r="AHP63" s="0"/>
      <c r="AHQ63" s="0"/>
      <c r="AHR63" s="0"/>
      <c r="AHS63" s="0"/>
      <c r="AHT63" s="0"/>
      <c r="AHU63" s="0"/>
      <c r="AHV63" s="0"/>
      <c r="AHW63" s="0"/>
      <c r="AHX63" s="0"/>
      <c r="AHY63" s="0"/>
      <c r="AHZ63" s="0"/>
      <c r="AIA63" s="0"/>
      <c r="AIB63" s="0"/>
      <c r="AIC63" s="0"/>
      <c r="AID63" s="0"/>
      <c r="AIE63" s="0"/>
      <c r="AIF63" s="0"/>
      <c r="AIG63" s="0"/>
      <c r="AIH63" s="0"/>
      <c r="AII63" s="0"/>
      <c r="AIJ63" s="0"/>
      <c r="AIK63" s="0"/>
      <c r="AIL63" s="0"/>
      <c r="AIM63" s="0"/>
      <c r="AIN63" s="0"/>
      <c r="AIO63" s="0"/>
      <c r="AIP63" s="0"/>
      <c r="AIQ63" s="0"/>
      <c r="AIR63" s="0"/>
      <c r="AIS63" s="0"/>
      <c r="AIT63" s="0"/>
      <c r="AIU63" s="0"/>
      <c r="AIV63" s="0"/>
      <c r="AIW63" s="0"/>
      <c r="AIX63" s="0"/>
      <c r="AIY63" s="0"/>
      <c r="AIZ63" s="0"/>
      <c r="AJA63" s="0"/>
      <c r="AJB63" s="0"/>
      <c r="AJC63" s="0"/>
      <c r="AJD63" s="0"/>
      <c r="AJE63" s="0"/>
      <c r="AJF63" s="0"/>
      <c r="AJG63" s="0"/>
      <c r="AJH63" s="0"/>
      <c r="AJI63" s="0"/>
      <c r="AJJ63" s="0"/>
      <c r="AJK63" s="0"/>
      <c r="AJL63" s="0"/>
      <c r="AJM63" s="0"/>
      <c r="AJN63" s="0"/>
      <c r="AJO63" s="0"/>
      <c r="AJP63" s="0"/>
      <c r="AJQ63" s="0"/>
      <c r="AJR63" s="0"/>
      <c r="AJS63" s="0"/>
      <c r="AJT63" s="0"/>
      <c r="AJU63" s="0"/>
      <c r="AJV63" s="0"/>
      <c r="AJW63" s="0"/>
      <c r="AJX63" s="0"/>
      <c r="AJY63" s="0"/>
      <c r="AJZ63" s="0"/>
      <c r="AKA63" s="0"/>
      <c r="AKB63" s="0"/>
      <c r="AKC63" s="0"/>
      <c r="AKD63" s="0"/>
      <c r="AKE63" s="0"/>
      <c r="AKF63" s="0"/>
      <c r="AKG63" s="0"/>
      <c r="AKH63" s="0"/>
      <c r="AKI63" s="0"/>
      <c r="AKJ63" s="0"/>
      <c r="AKK63" s="0"/>
      <c r="AKL63" s="0"/>
      <c r="AKM63" s="0"/>
      <c r="AKN63" s="0"/>
      <c r="AKO63" s="0"/>
      <c r="AKP63" s="0"/>
      <c r="AKQ63" s="0"/>
      <c r="AKR63" s="0"/>
      <c r="AKS63" s="0"/>
      <c r="AKT63" s="0"/>
      <c r="AKU63" s="0"/>
      <c r="AKV63" s="0"/>
      <c r="AKW63" s="0"/>
      <c r="AKX63" s="0"/>
      <c r="AKY63" s="0"/>
      <c r="AKZ63" s="0"/>
      <c r="ALA63" s="0"/>
      <c r="ALB63" s="0"/>
      <c r="ALC63" s="0"/>
      <c r="ALD63" s="0"/>
      <c r="ALE63" s="0"/>
      <c r="ALF63" s="0"/>
      <c r="ALG63" s="0"/>
      <c r="ALH63" s="0"/>
      <c r="ALI63" s="0"/>
      <c r="ALJ63" s="0"/>
      <c r="ALK63" s="0"/>
      <c r="ALL63" s="0"/>
      <c r="ALM63" s="0"/>
      <c r="ALN63" s="0"/>
      <c r="ALO63" s="0"/>
      <c r="ALP63" s="0"/>
      <c r="ALQ63" s="0"/>
      <c r="ALR63" s="0"/>
      <c r="ALS63" s="0"/>
      <c r="ALT63" s="0"/>
      <c r="ALU63" s="0"/>
      <c r="ALV63" s="0"/>
      <c r="ALW63" s="0"/>
      <c r="ALX63" s="0"/>
      <c r="ALY63" s="0"/>
      <c r="ALZ63" s="0"/>
      <c r="AMA63" s="0"/>
      <c r="AMB63" s="0"/>
      <c r="AMC63" s="0"/>
      <c r="AMD63" s="0"/>
      <c r="AME63" s="0"/>
      <c r="AMF63" s="0"/>
      <c r="AMG63" s="0"/>
      <c r="AMH63" s="0"/>
      <c r="AMI63" s="0"/>
      <c r="AMJ63" s="0"/>
    </row>
    <row r="66" s="256" customFormat="true" ht="6.95" hidden="false" customHeight="true" outlineLevel="0" collapsed="false">
      <c r="B66" s="278"/>
      <c r="C66" s="279"/>
      <c r="D66" s="279"/>
      <c r="E66" s="279"/>
      <c r="F66" s="279"/>
      <c r="G66" s="279"/>
      <c r="H66" s="279"/>
      <c r="I66" s="279"/>
      <c r="J66" s="279"/>
      <c r="K66" s="279"/>
      <c r="L66" s="257"/>
    </row>
    <row r="67" customFormat="false" ht="24.95" hidden="false" customHeight="true" outlineLevel="0" collapsed="false">
      <c r="A67" s="256"/>
      <c r="B67" s="257"/>
      <c r="C67" s="252" t="s">
        <v>809</v>
      </c>
      <c r="D67" s="0"/>
      <c r="E67" s="0"/>
      <c r="F67" s="0"/>
      <c r="G67" s="0"/>
      <c r="H67" s="0"/>
      <c r="I67" s="0"/>
      <c r="J67" s="0"/>
      <c r="K67" s="0"/>
      <c r="L67" s="257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  <c r="IX67" s="0"/>
      <c r="IY67" s="0"/>
      <c r="IZ67" s="0"/>
      <c r="JA67" s="0"/>
      <c r="JB67" s="0"/>
      <c r="JC67" s="0"/>
      <c r="JD67" s="0"/>
      <c r="JE67" s="0"/>
      <c r="JF67" s="0"/>
      <c r="JG67" s="0"/>
      <c r="JH67" s="0"/>
      <c r="JI67" s="0"/>
      <c r="JJ67" s="0"/>
      <c r="JK67" s="0"/>
      <c r="JL67" s="0"/>
      <c r="JM67" s="0"/>
      <c r="JN67" s="0"/>
      <c r="JO67" s="0"/>
      <c r="JP67" s="0"/>
      <c r="JQ67" s="0"/>
      <c r="JR67" s="0"/>
      <c r="JS67" s="0"/>
      <c r="JT67" s="0"/>
      <c r="JU67" s="0"/>
      <c r="JV67" s="0"/>
      <c r="JW67" s="0"/>
      <c r="JX67" s="0"/>
      <c r="JY67" s="0"/>
      <c r="JZ67" s="0"/>
      <c r="KA67" s="0"/>
      <c r="KB67" s="0"/>
      <c r="KC67" s="0"/>
      <c r="KD67" s="0"/>
      <c r="KE67" s="0"/>
      <c r="KF67" s="0"/>
      <c r="KG67" s="0"/>
      <c r="KH67" s="0"/>
      <c r="KI67" s="0"/>
      <c r="KJ67" s="0"/>
      <c r="KK67" s="0"/>
      <c r="KL67" s="0"/>
      <c r="KM67" s="0"/>
      <c r="KN67" s="0"/>
      <c r="KO67" s="0"/>
      <c r="KP67" s="0"/>
      <c r="KQ67" s="0"/>
      <c r="KR67" s="0"/>
      <c r="KS67" s="0"/>
      <c r="KT67" s="0"/>
      <c r="KU67" s="0"/>
      <c r="KV67" s="0"/>
      <c r="KW67" s="0"/>
      <c r="KX67" s="0"/>
      <c r="KY67" s="0"/>
      <c r="KZ67" s="0"/>
      <c r="LA67" s="0"/>
      <c r="LB67" s="0"/>
      <c r="LC67" s="0"/>
      <c r="LD67" s="0"/>
      <c r="LE67" s="0"/>
      <c r="LF67" s="0"/>
      <c r="LG67" s="0"/>
      <c r="LH67" s="0"/>
      <c r="LI67" s="0"/>
      <c r="LJ67" s="0"/>
      <c r="LK67" s="0"/>
      <c r="LL67" s="0"/>
      <c r="LM67" s="0"/>
      <c r="LN67" s="0"/>
      <c r="LO67" s="0"/>
      <c r="LP67" s="0"/>
      <c r="LQ67" s="0"/>
      <c r="LR67" s="0"/>
      <c r="LS67" s="0"/>
      <c r="LT67" s="0"/>
      <c r="LU67" s="0"/>
      <c r="LV67" s="0"/>
      <c r="LW67" s="0"/>
      <c r="LX67" s="0"/>
      <c r="LY67" s="0"/>
      <c r="LZ67" s="0"/>
      <c r="MA67" s="0"/>
      <c r="MB67" s="0"/>
      <c r="MC67" s="0"/>
      <c r="MD67" s="0"/>
      <c r="ME67" s="0"/>
      <c r="MF67" s="0"/>
      <c r="MG67" s="0"/>
      <c r="MH67" s="0"/>
      <c r="MI67" s="0"/>
      <c r="MJ67" s="0"/>
      <c r="MK67" s="0"/>
      <c r="ML67" s="0"/>
      <c r="MM67" s="0"/>
      <c r="MN67" s="0"/>
      <c r="MO67" s="0"/>
      <c r="MP67" s="0"/>
      <c r="MQ67" s="0"/>
      <c r="MR67" s="0"/>
      <c r="MS67" s="0"/>
      <c r="MT67" s="0"/>
      <c r="MU67" s="0"/>
      <c r="MV67" s="0"/>
      <c r="MW67" s="0"/>
      <c r="MX67" s="0"/>
      <c r="MY67" s="0"/>
      <c r="MZ67" s="0"/>
      <c r="NA67" s="0"/>
      <c r="NB67" s="0"/>
      <c r="NC67" s="0"/>
      <c r="ND67" s="0"/>
      <c r="NE67" s="0"/>
      <c r="NF67" s="0"/>
      <c r="NG67" s="0"/>
      <c r="NH67" s="0"/>
      <c r="NI67" s="0"/>
      <c r="NJ67" s="0"/>
      <c r="NK67" s="0"/>
      <c r="NL67" s="0"/>
      <c r="NM67" s="0"/>
      <c r="NN67" s="0"/>
      <c r="NO67" s="0"/>
      <c r="NP67" s="0"/>
      <c r="NQ67" s="0"/>
      <c r="NR67" s="0"/>
      <c r="NS67" s="0"/>
      <c r="NT67" s="0"/>
      <c r="NU67" s="0"/>
      <c r="NV67" s="0"/>
      <c r="NW67" s="0"/>
      <c r="NX67" s="0"/>
      <c r="NY67" s="0"/>
      <c r="NZ67" s="0"/>
      <c r="OA67" s="0"/>
      <c r="OB67" s="0"/>
      <c r="OC67" s="0"/>
      <c r="OD67" s="0"/>
      <c r="OE67" s="0"/>
      <c r="OF67" s="0"/>
      <c r="OG67" s="0"/>
      <c r="OH67" s="0"/>
      <c r="OI67" s="0"/>
      <c r="OJ67" s="0"/>
      <c r="OK67" s="0"/>
      <c r="OL67" s="0"/>
      <c r="OM67" s="0"/>
      <c r="ON67" s="0"/>
      <c r="OO67" s="0"/>
      <c r="OP67" s="0"/>
      <c r="OQ67" s="0"/>
      <c r="OR67" s="0"/>
      <c r="OS67" s="0"/>
      <c r="OT67" s="0"/>
      <c r="OU67" s="0"/>
      <c r="OV67" s="0"/>
      <c r="OW67" s="0"/>
      <c r="OX67" s="0"/>
      <c r="OY67" s="0"/>
      <c r="OZ67" s="0"/>
      <c r="PA67" s="0"/>
      <c r="PB67" s="0"/>
      <c r="PC67" s="0"/>
      <c r="PD67" s="0"/>
      <c r="PE67" s="0"/>
      <c r="PF67" s="0"/>
      <c r="PG67" s="0"/>
      <c r="PH67" s="0"/>
      <c r="PI67" s="0"/>
      <c r="PJ67" s="0"/>
      <c r="PK67" s="0"/>
      <c r="PL67" s="0"/>
      <c r="PM67" s="0"/>
      <c r="PN67" s="0"/>
      <c r="PO67" s="0"/>
      <c r="PP67" s="0"/>
      <c r="PQ67" s="0"/>
      <c r="PR67" s="0"/>
      <c r="PS67" s="0"/>
      <c r="PT67" s="0"/>
      <c r="PU67" s="0"/>
      <c r="PV67" s="0"/>
      <c r="PW67" s="0"/>
      <c r="PX67" s="0"/>
      <c r="PY67" s="0"/>
      <c r="PZ67" s="0"/>
      <c r="QA67" s="0"/>
      <c r="QB67" s="0"/>
      <c r="QC67" s="0"/>
      <c r="QD67" s="0"/>
      <c r="QE67" s="0"/>
      <c r="QF67" s="0"/>
      <c r="QG67" s="0"/>
      <c r="QH67" s="0"/>
      <c r="QI67" s="0"/>
      <c r="QJ67" s="0"/>
      <c r="QK67" s="0"/>
      <c r="QL67" s="0"/>
      <c r="QM67" s="0"/>
      <c r="QN67" s="0"/>
      <c r="QO67" s="0"/>
      <c r="QP67" s="0"/>
      <c r="QQ67" s="0"/>
      <c r="QR67" s="0"/>
      <c r="QS67" s="0"/>
      <c r="QT67" s="0"/>
      <c r="QU67" s="0"/>
      <c r="QV67" s="0"/>
      <c r="QW67" s="0"/>
      <c r="QX67" s="0"/>
      <c r="QY67" s="0"/>
      <c r="QZ67" s="0"/>
      <c r="RA67" s="0"/>
      <c r="RB67" s="0"/>
      <c r="RC67" s="0"/>
      <c r="RD67" s="0"/>
      <c r="RE67" s="0"/>
      <c r="RF67" s="0"/>
      <c r="RG67" s="0"/>
      <c r="RH67" s="0"/>
      <c r="RI67" s="0"/>
      <c r="RJ67" s="0"/>
      <c r="RK67" s="0"/>
      <c r="RL67" s="0"/>
      <c r="RM67" s="0"/>
      <c r="RN67" s="0"/>
      <c r="RO67" s="0"/>
      <c r="RP67" s="0"/>
      <c r="RQ67" s="0"/>
      <c r="RR67" s="0"/>
      <c r="RS67" s="0"/>
      <c r="RT67" s="0"/>
      <c r="RU67" s="0"/>
      <c r="RV67" s="0"/>
      <c r="RW67" s="0"/>
      <c r="RX67" s="0"/>
      <c r="RY67" s="0"/>
      <c r="RZ67" s="0"/>
      <c r="SA67" s="0"/>
      <c r="SB67" s="0"/>
      <c r="SC67" s="0"/>
      <c r="SD67" s="0"/>
      <c r="SE67" s="0"/>
      <c r="SF67" s="0"/>
      <c r="SG67" s="0"/>
      <c r="SH67" s="0"/>
      <c r="SI67" s="0"/>
      <c r="SJ67" s="0"/>
      <c r="SK67" s="0"/>
      <c r="SL67" s="0"/>
      <c r="SM67" s="0"/>
      <c r="SN67" s="0"/>
      <c r="SO67" s="0"/>
      <c r="SP67" s="0"/>
      <c r="SQ67" s="0"/>
      <c r="SR67" s="0"/>
      <c r="SS67" s="0"/>
      <c r="ST67" s="0"/>
      <c r="SU67" s="0"/>
      <c r="SV67" s="0"/>
      <c r="SW67" s="0"/>
      <c r="SX67" s="0"/>
      <c r="SY67" s="0"/>
      <c r="SZ67" s="0"/>
      <c r="TA67" s="0"/>
      <c r="TB67" s="0"/>
      <c r="TC67" s="0"/>
      <c r="TD67" s="0"/>
      <c r="TE67" s="0"/>
      <c r="TF67" s="0"/>
      <c r="TG67" s="0"/>
      <c r="TH67" s="0"/>
      <c r="TI67" s="0"/>
      <c r="TJ67" s="0"/>
      <c r="TK67" s="0"/>
      <c r="TL67" s="0"/>
      <c r="TM67" s="0"/>
      <c r="TN67" s="0"/>
      <c r="TO67" s="0"/>
      <c r="TP67" s="0"/>
      <c r="TQ67" s="0"/>
      <c r="TR67" s="0"/>
      <c r="TS67" s="0"/>
      <c r="TT67" s="0"/>
      <c r="TU67" s="0"/>
      <c r="TV67" s="0"/>
      <c r="TW67" s="0"/>
      <c r="TX67" s="0"/>
      <c r="TY67" s="0"/>
      <c r="TZ67" s="0"/>
      <c r="UA67" s="0"/>
      <c r="UB67" s="0"/>
      <c r="UC67" s="0"/>
      <c r="UD67" s="0"/>
      <c r="UE67" s="0"/>
      <c r="UF67" s="0"/>
      <c r="UG67" s="0"/>
      <c r="UH67" s="0"/>
      <c r="UI67" s="0"/>
      <c r="UJ67" s="0"/>
      <c r="UK67" s="0"/>
      <c r="UL67" s="0"/>
      <c r="UM67" s="0"/>
      <c r="UN67" s="0"/>
      <c r="UO67" s="0"/>
      <c r="UP67" s="0"/>
      <c r="UQ67" s="0"/>
      <c r="UR67" s="0"/>
      <c r="US67" s="0"/>
      <c r="UT67" s="0"/>
      <c r="UU67" s="0"/>
      <c r="UV67" s="0"/>
      <c r="UW67" s="0"/>
      <c r="UX67" s="0"/>
      <c r="UY67" s="0"/>
      <c r="UZ67" s="0"/>
      <c r="VA67" s="0"/>
      <c r="VB67" s="0"/>
      <c r="VC67" s="0"/>
      <c r="VD67" s="0"/>
      <c r="VE67" s="0"/>
      <c r="VF67" s="0"/>
      <c r="VG67" s="0"/>
      <c r="VH67" s="0"/>
      <c r="VI67" s="0"/>
      <c r="VJ67" s="0"/>
      <c r="VK67" s="0"/>
      <c r="VL67" s="0"/>
      <c r="VM67" s="0"/>
      <c r="VN67" s="0"/>
      <c r="VO67" s="0"/>
      <c r="VP67" s="0"/>
      <c r="VQ67" s="0"/>
      <c r="VR67" s="0"/>
      <c r="VS67" s="0"/>
      <c r="VT67" s="0"/>
      <c r="VU67" s="0"/>
      <c r="VV67" s="0"/>
      <c r="VW67" s="0"/>
      <c r="VX67" s="0"/>
      <c r="VY67" s="0"/>
      <c r="VZ67" s="0"/>
      <c r="WA67" s="0"/>
      <c r="WB67" s="0"/>
      <c r="WC67" s="0"/>
      <c r="WD67" s="0"/>
      <c r="WE67" s="0"/>
      <c r="WF67" s="0"/>
      <c r="WG67" s="0"/>
      <c r="WH67" s="0"/>
      <c r="WI67" s="0"/>
      <c r="WJ67" s="0"/>
      <c r="WK67" s="0"/>
      <c r="WL67" s="0"/>
      <c r="WM67" s="0"/>
      <c r="WN67" s="0"/>
      <c r="WO67" s="0"/>
      <c r="WP67" s="0"/>
      <c r="WQ67" s="0"/>
      <c r="WR67" s="0"/>
      <c r="WS67" s="0"/>
      <c r="WT67" s="0"/>
      <c r="WU67" s="0"/>
      <c r="WV67" s="0"/>
      <c r="WW67" s="0"/>
      <c r="WX67" s="0"/>
      <c r="WY67" s="0"/>
      <c r="WZ67" s="0"/>
      <c r="XA67" s="0"/>
      <c r="XB67" s="0"/>
      <c r="XC67" s="0"/>
      <c r="XD67" s="0"/>
      <c r="XE67" s="0"/>
      <c r="XF67" s="0"/>
      <c r="XG67" s="0"/>
      <c r="XH67" s="0"/>
      <c r="XI67" s="0"/>
      <c r="XJ67" s="0"/>
      <c r="XK67" s="0"/>
      <c r="XL67" s="0"/>
      <c r="XM67" s="0"/>
      <c r="XN67" s="0"/>
      <c r="XO67" s="0"/>
      <c r="XP67" s="0"/>
      <c r="XQ67" s="0"/>
      <c r="XR67" s="0"/>
      <c r="XS67" s="0"/>
      <c r="XT67" s="0"/>
      <c r="XU67" s="0"/>
      <c r="XV67" s="0"/>
      <c r="XW67" s="0"/>
      <c r="XX67" s="0"/>
      <c r="XY67" s="0"/>
      <c r="XZ67" s="0"/>
      <c r="YA67" s="0"/>
      <c r="YB67" s="0"/>
      <c r="YC67" s="0"/>
      <c r="YD67" s="0"/>
      <c r="YE67" s="0"/>
      <c r="YF67" s="0"/>
      <c r="YG67" s="0"/>
      <c r="YH67" s="0"/>
      <c r="YI67" s="0"/>
      <c r="YJ67" s="0"/>
      <c r="YK67" s="0"/>
      <c r="YL67" s="0"/>
      <c r="YM67" s="0"/>
      <c r="YN67" s="0"/>
      <c r="YO67" s="0"/>
      <c r="YP67" s="0"/>
      <c r="YQ67" s="0"/>
      <c r="YR67" s="0"/>
      <c r="YS67" s="0"/>
      <c r="YT67" s="0"/>
      <c r="YU67" s="0"/>
      <c r="YV67" s="0"/>
      <c r="YW67" s="0"/>
      <c r="YX67" s="0"/>
      <c r="YY67" s="0"/>
      <c r="YZ67" s="0"/>
      <c r="ZA67" s="0"/>
      <c r="ZB67" s="0"/>
      <c r="ZC67" s="0"/>
      <c r="ZD67" s="0"/>
      <c r="ZE67" s="0"/>
      <c r="ZF67" s="0"/>
      <c r="ZG67" s="0"/>
      <c r="ZH67" s="0"/>
      <c r="ZI67" s="0"/>
      <c r="ZJ67" s="0"/>
      <c r="ZK67" s="0"/>
      <c r="ZL67" s="0"/>
      <c r="ZM67" s="0"/>
      <c r="ZN67" s="0"/>
      <c r="ZO67" s="0"/>
      <c r="ZP67" s="0"/>
      <c r="ZQ67" s="0"/>
      <c r="ZR67" s="0"/>
      <c r="ZS67" s="0"/>
      <c r="ZT67" s="0"/>
      <c r="ZU67" s="0"/>
      <c r="ZV67" s="0"/>
      <c r="ZW67" s="0"/>
      <c r="ZX67" s="0"/>
      <c r="ZY67" s="0"/>
      <c r="ZZ67" s="0"/>
      <c r="AAA67" s="0"/>
      <c r="AAB67" s="0"/>
      <c r="AAC67" s="0"/>
      <c r="AAD67" s="0"/>
      <c r="AAE67" s="0"/>
      <c r="AAF67" s="0"/>
      <c r="AAG67" s="0"/>
      <c r="AAH67" s="0"/>
      <c r="AAI67" s="0"/>
      <c r="AAJ67" s="0"/>
      <c r="AAK67" s="0"/>
      <c r="AAL67" s="0"/>
      <c r="AAM67" s="0"/>
      <c r="AAN67" s="0"/>
      <c r="AAO67" s="0"/>
      <c r="AAP67" s="0"/>
      <c r="AAQ67" s="0"/>
      <c r="AAR67" s="0"/>
      <c r="AAS67" s="0"/>
      <c r="AAT67" s="0"/>
      <c r="AAU67" s="0"/>
      <c r="AAV67" s="0"/>
      <c r="AAW67" s="0"/>
      <c r="AAX67" s="0"/>
      <c r="AAY67" s="0"/>
      <c r="AAZ67" s="0"/>
      <c r="ABA67" s="0"/>
      <c r="ABB67" s="0"/>
      <c r="ABC67" s="0"/>
      <c r="ABD67" s="0"/>
      <c r="ABE67" s="0"/>
      <c r="ABF67" s="0"/>
      <c r="ABG67" s="0"/>
      <c r="ABH67" s="0"/>
      <c r="ABI67" s="0"/>
      <c r="ABJ67" s="0"/>
      <c r="ABK67" s="0"/>
      <c r="ABL67" s="0"/>
      <c r="ABM67" s="0"/>
      <c r="ABN67" s="0"/>
      <c r="ABO67" s="0"/>
      <c r="ABP67" s="0"/>
      <c r="ABQ67" s="0"/>
      <c r="ABR67" s="0"/>
      <c r="ABS67" s="0"/>
      <c r="ABT67" s="0"/>
      <c r="ABU67" s="0"/>
      <c r="ABV67" s="0"/>
      <c r="ABW67" s="0"/>
      <c r="ABX67" s="0"/>
      <c r="ABY67" s="0"/>
      <c r="ABZ67" s="0"/>
      <c r="ACA67" s="0"/>
      <c r="ACB67" s="0"/>
      <c r="ACC67" s="0"/>
      <c r="ACD67" s="0"/>
      <c r="ACE67" s="0"/>
      <c r="ACF67" s="0"/>
      <c r="ACG67" s="0"/>
      <c r="ACH67" s="0"/>
      <c r="ACI67" s="0"/>
      <c r="ACJ67" s="0"/>
      <c r="ACK67" s="0"/>
      <c r="ACL67" s="0"/>
      <c r="ACM67" s="0"/>
      <c r="ACN67" s="0"/>
      <c r="ACO67" s="0"/>
      <c r="ACP67" s="0"/>
      <c r="ACQ67" s="0"/>
      <c r="ACR67" s="0"/>
      <c r="ACS67" s="0"/>
      <c r="ACT67" s="0"/>
      <c r="ACU67" s="0"/>
      <c r="ACV67" s="0"/>
      <c r="ACW67" s="0"/>
      <c r="ACX67" s="0"/>
      <c r="ACY67" s="0"/>
      <c r="ACZ67" s="0"/>
      <c r="ADA67" s="0"/>
      <c r="ADB67" s="0"/>
      <c r="ADC67" s="0"/>
      <c r="ADD67" s="0"/>
      <c r="ADE67" s="0"/>
      <c r="ADF67" s="0"/>
      <c r="ADG67" s="0"/>
      <c r="ADH67" s="0"/>
      <c r="ADI67" s="0"/>
      <c r="ADJ67" s="0"/>
      <c r="ADK67" s="0"/>
      <c r="ADL67" s="0"/>
      <c r="ADM67" s="0"/>
      <c r="ADN67" s="0"/>
      <c r="ADO67" s="0"/>
      <c r="ADP67" s="0"/>
      <c r="ADQ67" s="0"/>
      <c r="ADR67" s="0"/>
      <c r="ADS67" s="0"/>
      <c r="ADT67" s="0"/>
      <c r="ADU67" s="0"/>
      <c r="ADV67" s="0"/>
      <c r="ADW67" s="0"/>
      <c r="ADX67" s="0"/>
      <c r="ADY67" s="0"/>
      <c r="ADZ67" s="0"/>
      <c r="AEA67" s="0"/>
      <c r="AEB67" s="0"/>
      <c r="AEC67" s="0"/>
      <c r="AED67" s="0"/>
      <c r="AEE67" s="0"/>
      <c r="AEF67" s="0"/>
      <c r="AEG67" s="0"/>
      <c r="AEH67" s="0"/>
      <c r="AEI67" s="0"/>
      <c r="AEJ67" s="0"/>
      <c r="AEK67" s="0"/>
      <c r="AEL67" s="0"/>
      <c r="AEM67" s="0"/>
      <c r="AEN67" s="0"/>
      <c r="AEO67" s="0"/>
      <c r="AEP67" s="0"/>
      <c r="AEQ67" s="0"/>
      <c r="AER67" s="0"/>
      <c r="AES67" s="0"/>
      <c r="AET67" s="0"/>
      <c r="AEU67" s="0"/>
      <c r="AEV67" s="0"/>
      <c r="AEW67" s="0"/>
      <c r="AEX67" s="0"/>
      <c r="AEY67" s="0"/>
      <c r="AEZ67" s="0"/>
      <c r="AFA67" s="0"/>
      <c r="AFB67" s="0"/>
      <c r="AFC67" s="0"/>
      <c r="AFD67" s="0"/>
      <c r="AFE67" s="0"/>
      <c r="AFF67" s="0"/>
      <c r="AFG67" s="0"/>
      <c r="AFH67" s="0"/>
      <c r="AFI67" s="0"/>
      <c r="AFJ67" s="0"/>
      <c r="AFK67" s="0"/>
      <c r="AFL67" s="0"/>
      <c r="AFM67" s="0"/>
      <c r="AFN67" s="0"/>
      <c r="AFO67" s="0"/>
      <c r="AFP67" s="0"/>
      <c r="AFQ67" s="0"/>
      <c r="AFR67" s="0"/>
      <c r="AFS67" s="0"/>
      <c r="AFT67" s="0"/>
      <c r="AFU67" s="0"/>
      <c r="AFV67" s="0"/>
      <c r="AFW67" s="0"/>
      <c r="AFX67" s="0"/>
      <c r="AFY67" s="0"/>
      <c r="AFZ67" s="0"/>
      <c r="AGA67" s="0"/>
      <c r="AGB67" s="0"/>
      <c r="AGC67" s="0"/>
      <c r="AGD67" s="0"/>
      <c r="AGE67" s="0"/>
      <c r="AGF67" s="0"/>
      <c r="AGG67" s="0"/>
      <c r="AGH67" s="0"/>
      <c r="AGI67" s="0"/>
      <c r="AGJ67" s="0"/>
      <c r="AGK67" s="0"/>
      <c r="AGL67" s="0"/>
      <c r="AGM67" s="0"/>
      <c r="AGN67" s="0"/>
      <c r="AGO67" s="0"/>
      <c r="AGP67" s="0"/>
      <c r="AGQ67" s="0"/>
      <c r="AGR67" s="0"/>
      <c r="AGS67" s="0"/>
      <c r="AGT67" s="0"/>
      <c r="AGU67" s="0"/>
      <c r="AGV67" s="0"/>
      <c r="AGW67" s="0"/>
      <c r="AGX67" s="0"/>
      <c r="AGY67" s="0"/>
      <c r="AGZ67" s="0"/>
      <c r="AHA67" s="0"/>
      <c r="AHB67" s="0"/>
      <c r="AHC67" s="0"/>
      <c r="AHD67" s="0"/>
      <c r="AHE67" s="0"/>
      <c r="AHF67" s="0"/>
      <c r="AHG67" s="0"/>
      <c r="AHH67" s="0"/>
      <c r="AHI67" s="0"/>
      <c r="AHJ67" s="0"/>
      <c r="AHK67" s="0"/>
      <c r="AHL67" s="0"/>
      <c r="AHM67" s="0"/>
      <c r="AHN67" s="0"/>
      <c r="AHO67" s="0"/>
      <c r="AHP67" s="0"/>
      <c r="AHQ67" s="0"/>
      <c r="AHR67" s="0"/>
      <c r="AHS67" s="0"/>
      <c r="AHT67" s="0"/>
      <c r="AHU67" s="0"/>
      <c r="AHV67" s="0"/>
      <c r="AHW67" s="0"/>
      <c r="AHX67" s="0"/>
      <c r="AHY67" s="0"/>
      <c r="AHZ67" s="0"/>
      <c r="AIA67" s="0"/>
      <c r="AIB67" s="0"/>
      <c r="AIC67" s="0"/>
      <c r="AID67" s="0"/>
      <c r="AIE67" s="0"/>
      <c r="AIF67" s="0"/>
      <c r="AIG67" s="0"/>
      <c r="AIH67" s="0"/>
      <c r="AII67" s="0"/>
      <c r="AIJ67" s="0"/>
      <c r="AIK67" s="0"/>
      <c r="AIL67" s="0"/>
      <c r="AIM67" s="0"/>
      <c r="AIN67" s="0"/>
      <c r="AIO67" s="0"/>
      <c r="AIP67" s="0"/>
      <c r="AIQ67" s="0"/>
      <c r="AIR67" s="0"/>
      <c r="AIS67" s="0"/>
      <c r="AIT67" s="0"/>
      <c r="AIU67" s="0"/>
      <c r="AIV67" s="0"/>
      <c r="AIW67" s="0"/>
      <c r="AIX67" s="0"/>
      <c r="AIY67" s="0"/>
      <c r="AIZ67" s="0"/>
      <c r="AJA67" s="0"/>
      <c r="AJB67" s="0"/>
      <c r="AJC67" s="0"/>
      <c r="AJD67" s="0"/>
      <c r="AJE67" s="0"/>
      <c r="AJF67" s="0"/>
      <c r="AJG67" s="0"/>
      <c r="AJH67" s="0"/>
      <c r="AJI67" s="0"/>
      <c r="AJJ67" s="0"/>
      <c r="AJK67" s="0"/>
      <c r="AJL67" s="0"/>
      <c r="AJM67" s="0"/>
      <c r="AJN67" s="0"/>
      <c r="AJO67" s="0"/>
      <c r="AJP67" s="0"/>
      <c r="AJQ67" s="0"/>
      <c r="AJR67" s="0"/>
      <c r="AJS67" s="0"/>
      <c r="AJT67" s="0"/>
      <c r="AJU67" s="0"/>
      <c r="AJV67" s="0"/>
      <c r="AJW67" s="0"/>
      <c r="AJX67" s="0"/>
      <c r="AJY67" s="0"/>
      <c r="AJZ67" s="0"/>
      <c r="AKA67" s="0"/>
      <c r="AKB67" s="0"/>
      <c r="AKC67" s="0"/>
      <c r="AKD67" s="0"/>
      <c r="AKE67" s="0"/>
      <c r="AKF67" s="0"/>
      <c r="AKG67" s="0"/>
      <c r="AKH67" s="0"/>
      <c r="AKI67" s="0"/>
      <c r="AKJ67" s="0"/>
      <c r="AKK67" s="0"/>
      <c r="AKL67" s="0"/>
      <c r="AKM67" s="0"/>
      <c r="AKN67" s="0"/>
      <c r="AKO67" s="0"/>
      <c r="AKP67" s="0"/>
      <c r="AKQ67" s="0"/>
      <c r="AKR67" s="0"/>
      <c r="AKS67" s="0"/>
      <c r="AKT67" s="0"/>
      <c r="AKU67" s="0"/>
      <c r="AKV67" s="0"/>
      <c r="AKW67" s="0"/>
      <c r="AKX67" s="0"/>
      <c r="AKY67" s="0"/>
      <c r="AKZ67" s="0"/>
      <c r="ALA67" s="0"/>
      <c r="ALB67" s="0"/>
      <c r="ALC67" s="0"/>
      <c r="ALD67" s="0"/>
      <c r="ALE67" s="0"/>
      <c r="ALF67" s="0"/>
      <c r="ALG67" s="0"/>
      <c r="ALH67" s="0"/>
      <c r="ALI67" s="0"/>
      <c r="ALJ67" s="0"/>
      <c r="ALK67" s="0"/>
      <c r="ALL67" s="0"/>
      <c r="ALM67" s="0"/>
      <c r="ALN67" s="0"/>
      <c r="ALO67" s="0"/>
      <c r="ALP67" s="0"/>
      <c r="ALQ67" s="0"/>
      <c r="ALR67" s="0"/>
      <c r="ALS67" s="0"/>
      <c r="ALT67" s="0"/>
      <c r="ALU67" s="0"/>
      <c r="ALV67" s="0"/>
      <c r="ALW67" s="0"/>
      <c r="ALX67" s="0"/>
      <c r="ALY67" s="0"/>
      <c r="ALZ67" s="0"/>
      <c r="AMA67" s="0"/>
      <c r="AMB67" s="0"/>
      <c r="AMC67" s="0"/>
      <c r="AMD67" s="0"/>
      <c r="AME67" s="0"/>
      <c r="AMF67" s="0"/>
      <c r="AMG67" s="0"/>
      <c r="AMH67" s="0"/>
      <c r="AMI67" s="0"/>
      <c r="AMJ67" s="0"/>
    </row>
    <row r="68" customFormat="false" ht="6.95" hidden="false" customHeight="true" outlineLevel="0" collapsed="false">
      <c r="A68" s="256"/>
      <c r="B68" s="257"/>
      <c r="C68" s="0"/>
      <c r="D68" s="0"/>
      <c r="E68" s="0"/>
      <c r="F68" s="0"/>
      <c r="G68" s="0"/>
      <c r="H68" s="0"/>
      <c r="I68" s="0"/>
      <c r="J68" s="0"/>
      <c r="K68" s="0"/>
      <c r="L68" s="257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  <c r="IX68" s="0"/>
      <c r="IY68" s="0"/>
      <c r="IZ68" s="0"/>
      <c r="JA68" s="0"/>
      <c r="JB68" s="0"/>
      <c r="JC68" s="0"/>
      <c r="JD68" s="0"/>
      <c r="JE68" s="0"/>
      <c r="JF68" s="0"/>
      <c r="JG68" s="0"/>
      <c r="JH68" s="0"/>
      <c r="JI68" s="0"/>
      <c r="JJ68" s="0"/>
      <c r="JK68" s="0"/>
      <c r="JL68" s="0"/>
      <c r="JM68" s="0"/>
      <c r="JN68" s="0"/>
      <c r="JO68" s="0"/>
      <c r="JP68" s="0"/>
      <c r="JQ68" s="0"/>
      <c r="JR68" s="0"/>
      <c r="JS68" s="0"/>
      <c r="JT68" s="0"/>
      <c r="JU68" s="0"/>
      <c r="JV68" s="0"/>
      <c r="JW68" s="0"/>
      <c r="JX68" s="0"/>
      <c r="JY68" s="0"/>
      <c r="JZ68" s="0"/>
      <c r="KA68" s="0"/>
      <c r="KB68" s="0"/>
      <c r="KC68" s="0"/>
      <c r="KD68" s="0"/>
      <c r="KE68" s="0"/>
      <c r="KF68" s="0"/>
      <c r="KG68" s="0"/>
      <c r="KH68" s="0"/>
      <c r="KI68" s="0"/>
      <c r="KJ68" s="0"/>
      <c r="KK68" s="0"/>
      <c r="KL68" s="0"/>
      <c r="KM68" s="0"/>
      <c r="KN68" s="0"/>
      <c r="KO68" s="0"/>
      <c r="KP68" s="0"/>
      <c r="KQ68" s="0"/>
      <c r="KR68" s="0"/>
      <c r="KS68" s="0"/>
      <c r="KT68" s="0"/>
      <c r="KU68" s="0"/>
      <c r="KV68" s="0"/>
      <c r="KW68" s="0"/>
      <c r="KX68" s="0"/>
      <c r="KY68" s="0"/>
      <c r="KZ68" s="0"/>
      <c r="LA68" s="0"/>
      <c r="LB68" s="0"/>
      <c r="LC68" s="0"/>
      <c r="LD68" s="0"/>
      <c r="LE68" s="0"/>
      <c r="LF68" s="0"/>
      <c r="LG68" s="0"/>
      <c r="LH68" s="0"/>
      <c r="LI68" s="0"/>
      <c r="LJ68" s="0"/>
      <c r="LK68" s="0"/>
      <c r="LL68" s="0"/>
      <c r="LM68" s="0"/>
      <c r="LN68" s="0"/>
      <c r="LO68" s="0"/>
      <c r="LP68" s="0"/>
      <c r="LQ68" s="0"/>
      <c r="LR68" s="0"/>
      <c r="LS68" s="0"/>
      <c r="LT68" s="0"/>
      <c r="LU68" s="0"/>
      <c r="LV68" s="0"/>
      <c r="LW68" s="0"/>
      <c r="LX68" s="0"/>
      <c r="LY68" s="0"/>
      <c r="LZ68" s="0"/>
      <c r="MA68" s="0"/>
      <c r="MB68" s="0"/>
      <c r="MC68" s="0"/>
      <c r="MD68" s="0"/>
      <c r="ME68" s="0"/>
      <c r="MF68" s="0"/>
      <c r="MG68" s="0"/>
      <c r="MH68" s="0"/>
      <c r="MI68" s="0"/>
      <c r="MJ68" s="0"/>
      <c r="MK68" s="0"/>
      <c r="ML68" s="0"/>
      <c r="MM68" s="0"/>
      <c r="MN68" s="0"/>
      <c r="MO68" s="0"/>
      <c r="MP68" s="0"/>
      <c r="MQ68" s="0"/>
      <c r="MR68" s="0"/>
      <c r="MS68" s="0"/>
      <c r="MT68" s="0"/>
      <c r="MU68" s="0"/>
      <c r="MV68" s="0"/>
      <c r="MW68" s="0"/>
      <c r="MX68" s="0"/>
      <c r="MY68" s="0"/>
      <c r="MZ68" s="0"/>
      <c r="NA68" s="0"/>
      <c r="NB68" s="0"/>
      <c r="NC68" s="0"/>
      <c r="ND68" s="0"/>
      <c r="NE68" s="0"/>
      <c r="NF68" s="0"/>
      <c r="NG68" s="0"/>
      <c r="NH68" s="0"/>
      <c r="NI68" s="0"/>
      <c r="NJ68" s="0"/>
      <c r="NK68" s="0"/>
      <c r="NL68" s="0"/>
      <c r="NM68" s="0"/>
      <c r="NN68" s="0"/>
      <c r="NO68" s="0"/>
      <c r="NP68" s="0"/>
      <c r="NQ68" s="0"/>
      <c r="NR68" s="0"/>
      <c r="NS68" s="0"/>
      <c r="NT68" s="0"/>
      <c r="NU68" s="0"/>
      <c r="NV68" s="0"/>
      <c r="NW68" s="0"/>
      <c r="NX68" s="0"/>
      <c r="NY68" s="0"/>
      <c r="NZ68" s="0"/>
      <c r="OA68" s="0"/>
      <c r="OB68" s="0"/>
      <c r="OC68" s="0"/>
      <c r="OD68" s="0"/>
      <c r="OE68" s="0"/>
      <c r="OF68" s="0"/>
      <c r="OG68" s="0"/>
      <c r="OH68" s="0"/>
      <c r="OI68" s="0"/>
      <c r="OJ68" s="0"/>
      <c r="OK68" s="0"/>
      <c r="OL68" s="0"/>
      <c r="OM68" s="0"/>
      <c r="ON68" s="0"/>
      <c r="OO68" s="0"/>
      <c r="OP68" s="0"/>
      <c r="OQ68" s="0"/>
      <c r="OR68" s="0"/>
      <c r="OS68" s="0"/>
      <c r="OT68" s="0"/>
      <c r="OU68" s="0"/>
      <c r="OV68" s="0"/>
      <c r="OW68" s="0"/>
      <c r="OX68" s="0"/>
      <c r="OY68" s="0"/>
      <c r="OZ68" s="0"/>
      <c r="PA68" s="0"/>
      <c r="PB68" s="0"/>
      <c r="PC68" s="0"/>
      <c r="PD68" s="0"/>
      <c r="PE68" s="0"/>
      <c r="PF68" s="0"/>
      <c r="PG68" s="0"/>
      <c r="PH68" s="0"/>
      <c r="PI68" s="0"/>
      <c r="PJ68" s="0"/>
      <c r="PK68" s="0"/>
      <c r="PL68" s="0"/>
      <c r="PM68" s="0"/>
      <c r="PN68" s="0"/>
      <c r="PO68" s="0"/>
      <c r="PP68" s="0"/>
      <c r="PQ68" s="0"/>
      <c r="PR68" s="0"/>
      <c r="PS68" s="0"/>
      <c r="PT68" s="0"/>
      <c r="PU68" s="0"/>
      <c r="PV68" s="0"/>
      <c r="PW68" s="0"/>
      <c r="PX68" s="0"/>
      <c r="PY68" s="0"/>
      <c r="PZ68" s="0"/>
      <c r="QA68" s="0"/>
      <c r="QB68" s="0"/>
      <c r="QC68" s="0"/>
      <c r="QD68" s="0"/>
      <c r="QE68" s="0"/>
      <c r="QF68" s="0"/>
      <c r="QG68" s="0"/>
      <c r="QH68" s="0"/>
      <c r="QI68" s="0"/>
      <c r="QJ68" s="0"/>
      <c r="QK68" s="0"/>
      <c r="QL68" s="0"/>
      <c r="QM68" s="0"/>
      <c r="QN68" s="0"/>
      <c r="QO68" s="0"/>
      <c r="QP68" s="0"/>
      <c r="QQ68" s="0"/>
      <c r="QR68" s="0"/>
      <c r="QS68" s="0"/>
      <c r="QT68" s="0"/>
      <c r="QU68" s="0"/>
      <c r="QV68" s="0"/>
      <c r="QW68" s="0"/>
      <c r="QX68" s="0"/>
      <c r="QY68" s="0"/>
      <c r="QZ68" s="0"/>
      <c r="RA68" s="0"/>
      <c r="RB68" s="0"/>
      <c r="RC68" s="0"/>
      <c r="RD68" s="0"/>
      <c r="RE68" s="0"/>
      <c r="RF68" s="0"/>
      <c r="RG68" s="0"/>
      <c r="RH68" s="0"/>
      <c r="RI68" s="0"/>
      <c r="RJ68" s="0"/>
      <c r="RK68" s="0"/>
      <c r="RL68" s="0"/>
      <c r="RM68" s="0"/>
      <c r="RN68" s="0"/>
      <c r="RO68" s="0"/>
      <c r="RP68" s="0"/>
      <c r="RQ68" s="0"/>
      <c r="RR68" s="0"/>
      <c r="RS68" s="0"/>
      <c r="RT68" s="0"/>
      <c r="RU68" s="0"/>
      <c r="RV68" s="0"/>
      <c r="RW68" s="0"/>
      <c r="RX68" s="0"/>
      <c r="RY68" s="0"/>
      <c r="RZ68" s="0"/>
      <c r="SA68" s="0"/>
      <c r="SB68" s="0"/>
      <c r="SC68" s="0"/>
      <c r="SD68" s="0"/>
      <c r="SE68" s="0"/>
      <c r="SF68" s="0"/>
      <c r="SG68" s="0"/>
      <c r="SH68" s="0"/>
      <c r="SI68" s="0"/>
      <c r="SJ68" s="0"/>
      <c r="SK68" s="0"/>
      <c r="SL68" s="0"/>
      <c r="SM68" s="0"/>
      <c r="SN68" s="0"/>
      <c r="SO68" s="0"/>
      <c r="SP68" s="0"/>
      <c r="SQ68" s="0"/>
      <c r="SR68" s="0"/>
      <c r="SS68" s="0"/>
      <c r="ST68" s="0"/>
      <c r="SU68" s="0"/>
      <c r="SV68" s="0"/>
      <c r="SW68" s="0"/>
      <c r="SX68" s="0"/>
      <c r="SY68" s="0"/>
      <c r="SZ68" s="0"/>
      <c r="TA68" s="0"/>
      <c r="TB68" s="0"/>
      <c r="TC68" s="0"/>
      <c r="TD68" s="0"/>
      <c r="TE68" s="0"/>
      <c r="TF68" s="0"/>
      <c r="TG68" s="0"/>
      <c r="TH68" s="0"/>
      <c r="TI68" s="0"/>
      <c r="TJ68" s="0"/>
      <c r="TK68" s="0"/>
      <c r="TL68" s="0"/>
      <c r="TM68" s="0"/>
      <c r="TN68" s="0"/>
      <c r="TO68" s="0"/>
      <c r="TP68" s="0"/>
      <c r="TQ68" s="0"/>
      <c r="TR68" s="0"/>
      <c r="TS68" s="0"/>
      <c r="TT68" s="0"/>
      <c r="TU68" s="0"/>
      <c r="TV68" s="0"/>
      <c r="TW68" s="0"/>
      <c r="TX68" s="0"/>
      <c r="TY68" s="0"/>
      <c r="TZ68" s="0"/>
      <c r="UA68" s="0"/>
      <c r="UB68" s="0"/>
      <c r="UC68" s="0"/>
      <c r="UD68" s="0"/>
      <c r="UE68" s="0"/>
      <c r="UF68" s="0"/>
      <c r="UG68" s="0"/>
      <c r="UH68" s="0"/>
      <c r="UI68" s="0"/>
      <c r="UJ68" s="0"/>
      <c r="UK68" s="0"/>
      <c r="UL68" s="0"/>
      <c r="UM68" s="0"/>
      <c r="UN68" s="0"/>
      <c r="UO68" s="0"/>
      <c r="UP68" s="0"/>
      <c r="UQ68" s="0"/>
      <c r="UR68" s="0"/>
      <c r="US68" s="0"/>
      <c r="UT68" s="0"/>
      <c r="UU68" s="0"/>
      <c r="UV68" s="0"/>
      <c r="UW68" s="0"/>
      <c r="UX68" s="0"/>
      <c r="UY68" s="0"/>
      <c r="UZ68" s="0"/>
      <c r="VA68" s="0"/>
      <c r="VB68" s="0"/>
      <c r="VC68" s="0"/>
      <c r="VD68" s="0"/>
      <c r="VE68" s="0"/>
      <c r="VF68" s="0"/>
      <c r="VG68" s="0"/>
      <c r="VH68" s="0"/>
      <c r="VI68" s="0"/>
      <c r="VJ68" s="0"/>
      <c r="VK68" s="0"/>
      <c r="VL68" s="0"/>
      <c r="VM68" s="0"/>
      <c r="VN68" s="0"/>
      <c r="VO68" s="0"/>
      <c r="VP68" s="0"/>
      <c r="VQ68" s="0"/>
      <c r="VR68" s="0"/>
      <c r="VS68" s="0"/>
      <c r="VT68" s="0"/>
      <c r="VU68" s="0"/>
      <c r="VV68" s="0"/>
      <c r="VW68" s="0"/>
      <c r="VX68" s="0"/>
      <c r="VY68" s="0"/>
      <c r="VZ68" s="0"/>
      <c r="WA68" s="0"/>
      <c r="WB68" s="0"/>
      <c r="WC68" s="0"/>
      <c r="WD68" s="0"/>
      <c r="WE68" s="0"/>
      <c r="WF68" s="0"/>
      <c r="WG68" s="0"/>
      <c r="WH68" s="0"/>
      <c r="WI68" s="0"/>
      <c r="WJ68" s="0"/>
      <c r="WK68" s="0"/>
      <c r="WL68" s="0"/>
      <c r="WM68" s="0"/>
      <c r="WN68" s="0"/>
      <c r="WO68" s="0"/>
      <c r="WP68" s="0"/>
      <c r="WQ68" s="0"/>
      <c r="WR68" s="0"/>
      <c r="WS68" s="0"/>
      <c r="WT68" s="0"/>
      <c r="WU68" s="0"/>
      <c r="WV68" s="0"/>
      <c r="WW68" s="0"/>
      <c r="WX68" s="0"/>
      <c r="WY68" s="0"/>
      <c r="WZ68" s="0"/>
      <c r="XA68" s="0"/>
      <c r="XB68" s="0"/>
      <c r="XC68" s="0"/>
      <c r="XD68" s="0"/>
      <c r="XE68" s="0"/>
      <c r="XF68" s="0"/>
      <c r="XG68" s="0"/>
      <c r="XH68" s="0"/>
      <c r="XI68" s="0"/>
      <c r="XJ68" s="0"/>
      <c r="XK68" s="0"/>
      <c r="XL68" s="0"/>
      <c r="XM68" s="0"/>
      <c r="XN68" s="0"/>
      <c r="XO68" s="0"/>
      <c r="XP68" s="0"/>
      <c r="XQ68" s="0"/>
      <c r="XR68" s="0"/>
      <c r="XS68" s="0"/>
      <c r="XT68" s="0"/>
      <c r="XU68" s="0"/>
      <c r="XV68" s="0"/>
      <c r="XW68" s="0"/>
      <c r="XX68" s="0"/>
      <c r="XY68" s="0"/>
      <c r="XZ68" s="0"/>
      <c r="YA68" s="0"/>
      <c r="YB68" s="0"/>
      <c r="YC68" s="0"/>
      <c r="YD68" s="0"/>
      <c r="YE68" s="0"/>
      <c r="YF68" s="0"/>
      <c r="YG68" s="0"/>
      <c r="YH68" s="0"/>
      <c r="YI68" s="0"/>
      <c r="YJ68" s="0"/>
      <c r="YK68" s="0"/>
      <c r="YL68" s="0"/>
      <c r="YM68" s="0"/>
      <c r="YN68" s="0"/>
      <c r="YO68" s="0"/>
      <c r="YP68" s="0"/>
      <c r="YQ68" s="0"/>
      <c r="YR68" s="0"/>
      <c r="YS68" s="0"/>
      <c r="YT68" s="0"/>
      <c r="YU68" s="0"/>
      <c r="YV68" s="0"/>
      <c r="YW68" s="0"/>
      <c r="YX68" s="0"/>
      <c r="YY68" s="0"/>
      <c r="YZ68" s="0"/>
      <c r="ZA68" s="0"/>
      <c r="ZB68" s="0"/>
      <c r="ZC68" s="0"/>
      <c r="ZD68" s="0"/>
      <c r="ZE68" s="0"/>
      <c r="ZF68" s="0"/>
      <c r="ZG68" s="0"/>
      <c r="ZH68" s="0"/>
      <c r="ZI68" s="0"/>
      <c r="ZJ68" s="0"/>
      <c r="ZK68" s="0"/>
      <c r="ZL68" s="0"/>
      <c r="ZM68" s="0"/>
      <c r="ZN68" s="0"/>
      <c r="ZO68" s="0"/>
      <c r="ZP68" s="0"/>
      <c r="ZQ68" s="0"/>
      <c r="ZR68" s="0"/>
      <c r="ZS68" s="0"/>
      <c r="ZT68" s="0"/>
      <c r="ZU68" s="0"/>
      <c r="ZV68" s="0"/>
      <c r="ZW68" s="0"/>
      <c r="ZX68" s="0"/>
      <c r="ZY68" s="0"/>
      <c r="ZZ68" s="0"/>
      <c r="AAA68" s="0"/>
      <c r="AAB68" s="0"/>
      <c r="AAC68" s="0"/>
      <c r="AAD68" s="0"/>
      <c r="AAE68" s="0"/>
      <c r="AAF68" s="0"/>
      <c r="AAG68" s="0"/>
      <c r="AAH68" s="0"/>
      <c r="AAI68" s="0"/>
      <c r="AAJ68" s="0"/>
      <c r="AAK68" s="0"/>
      <c r="AAL68" s="0"/>
      <c r="AAM68" s="0"/>
      <c r="AAN68" s="0"/>
      <c r="AAO68" s="0"/>
      <c r="AAP68" s="0"/>
      <c r="AAQ68" s="0"/>
      <c r="AAR68" s="0"/>
      <c r="AAS68" s="0"/>
      <c r="AAT68" s="0"/>
      <c r="AAU68" s="0"/>
      <c r="AAV68" s="0"/>
      <c r="AAW68" s="0"/>
      <c r="AAX68" s="0"/>
      <c r="AAY68" s="0"/>
      <c r="AAZ68" s="0"/>
      <c r="ABA68" s="0"/>
      <c r="ABB68" s="0"/>
      <c r="ABC68" s="0"/>
      <c r="ABD68" s="0"/>
      <c r="ABE68" s="0"/>
      <c r="ABF68" s="0"/>
      <c r="ABG68" s="0"/>
      <c r="ABH68" s="0"/>
      <c r="ABI68" s="0"/>
      <c r="ABJ68" s="0"/>
      <c r="ABK68" s="0"/>
      <c r="ABL68" s="0"/>
      <c r="ABM68" s="0"/>
      <c r="ABN68" s="0"/>
      <c r="ABO68" s="0"/>
      <c r="ABP68" s="0"/>
      <c r="ABQ68" s="0"/>
      <c r="ABR68" s="0"/>
      <c r="ABS68" s="0"/>
      <c r="ABT68" s="0"/>
      <c r="ABU68" s="0"/>
      <c r="ABV68" s="0"/>
      <c r="ABW68" s="0"/>
      <c r="ABX68" s="0"/>
      <c r="ABY68" s="0"/>
      <c r="ABZ68" s="0"/>
      <c r="ACA68" s="0"/>
      <c r="ACB68" s="0"/>
      <c r="ACC68" s="0"/>
      <c r="ACD68" s="0"/>
      <c r="ACE68" s="0"/>
      <c r="ACF68" s="0"/>
      <c r="ACG68" s="0"/>
      <c r="ACH68" s="0"/>
      <c r="ACI68" s="0"/>
      <c r="ACJ68" s="0"/>
      <c r="ACK68" s="0"/>
      <c r="ACL68" s="0"/>
      <c r="ACM68" s="0"/>
      <c r="ACN68" s="0"/>
      <c r="ACO68" s="0"/>
      <c r="ACP68" s="0"/>
      <c r="ACQ68" s="0"/>
      <c r="ACR68" s="0"/>
      <c r="ACS68" s="0"/>
      <c r="ACT68" s="0"/>
      <c r="ACU68" s="0"/>
      <c r="ACV68" s="0"/>
      <c r="ACW68" s="0"/>
      <c r="ACX68" s="0"/>
      <c r="ACY68" s="0"/>
      <c r="ACZ68" s="0"/>
      <c r="ADA68" s="0"/>
      <c r="ADB68" s="0"/>
      <c r="ADC68" s="0"/>
      <c r="ADD68" s="0"/>
      <c r="ADE68" s="0"/>
      <c r="ADF68" s="0"/>
      <c r="ADG68" s="0"/>
      <c r="ADH68" s="0"/>
      <c r="ADI68" s="0"/>
      <c r="ADJ68" s="0"/>
      <c r="ADK68" s="0"/>
      <c r="ADL68" s="0"/>
      <c r="ADM68" s="0"/>
      <c r="ADN68" s="0"/>
      <c r="ADO68" s="0"/>
      <c r="ADP68" s="0"/>
      <c r="ADQ68" s="0"/>
      <c r="ADR68" s="0"/>
      <c r="ADS68" s="0"/>
      <c r="ADT68" s="0"/>
      <c r="ADU68" s="0"/>
      <c r="ADV68" s="0"/>
      <c r="ADW68" s="0"/>
      <c r="ADX68" s="0"/>
      <c r="ADY68" s="0"/>
      <c r="ADZ68" s="0"/>
      <c r="AEA68" s="0"/>
      <c r="AEB68" s="0"/>
      <c r="AEC68" s="0"/>
      <c r="AED68" s="0"/>
      <c r="AEE68" s="0"/>
      <c r="AEF68" s="0"/>
      <c r="AEG68" s="0"/>
      <c r="AEH68" s="0"/>
      <c r="AEI68" s="0"/>
      <c r="AEJ68" s="0"/>
      <c r="AEK68" s="0"/>
      <c r="AEL68" s="0"/>
      <c r="AEM68" s="0"/>
      <c r="AEN68" s="0"/>
      <c r="AEO68" s="0"/>
      <c r="AEP68" s="0"/>
      <c r="AEQ68" s="0"/>
      <c r="AER68" s="0"/>
      <c r="AES68" s="0"/>
      <c r="AET68" s="0"/>
      <c r="AEU68" s="0"/>
      <c r="AEV68" s="0"/>
      <c r="AEW68" s="0"/>
      <c r="AEX68" s="0"/>
      <c r="AEY68" s="0"/>
      <c r="AEZ68" s="0"/>
      <c r="AFA68" s="0"/>
      <c r="AFB68" s="0"/>
      <c r="AFC68" s="0"/>
      <c r="AFD68" s="0"/>
      <c r="AFE68" s="0"/>
      <c r="AFF68" s="0"/>
      <c r="AFG68" s="0"/>
      <c r="AFH68" s="0"/>
      <c r="AFI68" s="0"/>
      <c r="AFJ68" s="0"/>
      <c r="AFK68" s="0"/>
      <c r="AFL68" s="0"/>
      <c r="AFM68" s="0"/>
      <c r="AFN68" s="0"/>
      <c r="AFO68" s="0"/>
      <c r="AFP68" s="0"/>
      <c r="AFQ68" s="0"/>
      <c r="AFR68" s="0"/>
      <c r="AFS68" s="0"/>
      <c r="AFT68" s="0"/>
      <c r="AFU68" s="0"/>
      <c r="AFV68" s="0"/>
      <c r="AFW68" s="0"/>
      <c r="AFX68" s="0"/>
      <c r="AFY68" s="0"/>
      <c r="AFZ68" s="0"/>
      <c r="AGA68" s="0"/>
      <c r="AGB68" s="0"/>
      <c r="AGC68" s="0"/>
      <c r="AGD68" s="0"/>
      <c r="AGE68" s="0"/>
      <c r="AGF68" s="0"/>
      <c r="AGG68" s="0"/>
      <c r="AGH68" s="0"/>
      <c r="AGI68" s="0"/>
      <c r="AGJ68" s="0"/>
      <c r="AGK68" s="0"/>
      <c r="AGL68" s="0"/>
      <c r="AGM68" s="0"/>
      <c r="AGN68" s="0"/>
      <c r="AGO68" s="0"/>
      <c r="AGP68" s="0"/>
      <c r="AGQ68" s="0"/>
      <c r="AGR68" s="0"/>
      <c r="AGS68" s="0"/>
      <c r="AGT68" s="0"/>
      <c r="AGU68" s="0"/>
      <c r="AGV68" s="0"/>
      <c r="AGW68" s="0"/>
      <c r="AGX68" s="0"/>
      <c r="AGY68" s="0"/>
      <c r="AGZ68" s="0"/>
      <c r="AHA68" s="0"/>
      <c r="AHB68" s="0"/>
      <c r="AHC68" s="0"/>
      <c r="AHD68" s="0"/>
      <c r="AHE68" s="0"/>
      <c r="AHF68" s="0"/>
      <c r="AHG68" s="0"/>
      <c r="AHH68" s="0"/>
      <c r="AHI68" s="0"/>
      <c r="AHJ68" s="0"/>
      <c r="AHK68" s="0"/>
      <c r="AHL68" s="0"/>
      <c r="AHM68" s="0"/>
      <c r="AHN68" s="0"/>
      <c r="AHO68" s="0"/>
      <c r="AHP68" s="0"/>
      <c r="AHQ68" s="0"/>
      <c r="AHR68" s="0"/>
      <c r="AHS68" s="0"/>
      <c r="AHT68" s="0"/>
      <c r="AHU68" s="0"/>
      <c r="AHV68" s="0"/>
      <c r="AHW68" s="0"/>
      <c r="AHX68" s="0"/>
      <c r="AHY68" s="0"/>
      <c r="AHZ68" s="0"/>
      <c r="AIA68" s="0"/>
      <c r="AIB68" s="0"/>
      <c r="AIC68" s="0"/>
      <c r="AID68" s="0"/>
      <c r="AIE68" s="0"/>
      <c r="AIF68" s="0"/>
      <c r="AIG68" s="0"/>
      <c r="AIH68" s="0"/>
      <c r="AII68" s="0"/>
      <c r="AIJ68" s="0"/>
      <c r="AIK68" s="0"/>
      <c r="AIL68" s="0"/>
      <c r="AIM68" s="0"/>
      <c r="AIN68" s="0"/>
      <c r="AIO68" s="0"/>
      <c r="AIP68" s="0"/>
      <c r="AIQ68" s="0"/>
      <c r="AIR68" s="0"/>
      <c r="AIS68" s="0"/>
      <c r="AIT68" s="0"/>
      <c r="AIU68" s="0"/>
      <c r="AIV68" s="0"/>
      <c r="AIW68" s="0"/>
      <c r="AIX68" s="0"/>
      <c r="AIY68" s="0"/>
      <c r="AIZ68" s="0"/>
      <c r="AJA68" s="0"/>
      <c r="AJB68" s="0"/>
      <c r="AJC68" s="0"/>
      <c r="AJD68" s="0"/>
      <c r="AJE68" s="0"/>
      <c r="AJF68" s="0"/>
      <c r="AJG68" s="0"/>
      <c r="AJH68" s="0"/>
      <c r="AJI68" s="0"/>
      <c r="AJJ68" s="0"/>
      <c r="AJK68" s="0"/>
      <c r="AJL68" s="0"/>
      <c r="AJM68" s="0"/>
      <c r="AJN68" s="0"/>
      <c r="AJO68" s="0"/>
      <c r="AJP68" s="0"/>
      <c r="AJQ68" s="0"/>
      <c r="AJR68" s="0"/>
      <c r="AJS68" s="0"/>
      <c r="AJT68" s="0"/>
      <c r="AJU68" s="0"/>
      <c r="AJV68" s="0"/>
      <c r="AJW68" s="0"/>
      <c r="AJX68" s="0"/>
      <c r="AJY68" s="0"/>
      <c r="AJZ68" s="0"/>
      <c r="AKA68" s="0"/>
      <c r="AKB68" s="0"/>
      <c r="AKC68" s="0"/>
      <c r="AKD68" s="0"/>
      <c r="AKE68" s="0"/>
      <c r="AKF68" s="0"/>
      <c r="AKG68" s="0"/>
      <c r="AKH68" s="0"/>
      <c r="AKI68" s="0"/>
      <c r="AKJ68" s="0"/>
      <c r="AKK68" s="0"/>
      <c r="AKL68" s="0"/>
      <c r="AKM68" s="0"/>
      <c r="AKN68" s="0"/>
      <c r="AKO68" s="0"/>
      <c r="AKP68" s="0"/>
      <c r="AKQ68" s="0"/>
      <c r="AKR68" s="0"/>
      <c r="AKS68" s="0"/>
      <c r="AKT68" s="0"/>
      <c r="AKU68" s="0"/>
      <c r="AKV68" s="0"/>
      <c r="AKW68" s="0"/>
      <c r="AKX68" s="0"/>
      <c r="AKY68" s="0"/>
      <c r="AKZ68" s="0"/>
      <c r="ALA68" s="0"/>
      <c r="ALB68" s="0"/>
      <c r="ALC68" s="0"/>
      <c r="ALD68" s="0"/>
      <c r="ALE68" s="0"/>
      <c r="ALF68" s="0"/>
      <c r="ALG68" s="0"/>
      <c r="ALH68" s="0"/>
      <c r="ALI68" s="0"/>
      <c r="ALJ68" s="0"/>
      <c r="ALK68" s="0"/>
      <c r="ALL68" s="0"/>
      <c r="ALM68" s="0"/>
      <c r="ALN68" s="0"/>
      <c r="ALO68" s="0"/>
      <c r="ALP68" s="0"/>
      <c r="ALQ68" s="0"/>
      <c r="ALR68" s="0"/>
      <c r="ALS68" s="0"/>
      <c r="ALT68" s="0"/>
      <c r="ALU68" s="0"/>
      <c r="ALV68" s="0"/>
      <c r="ALW68" s="0"/>
      <c r="ALX68" s="0"/>
      <c r="ALY68" s="0"/>
      <c r="ALZ68" s="0"/>
      <c r="AMA68" s="0"/>
      <c r="AMB68" s="0"/>
      <c r="AMC68" s="0"/>
      <c r="AMD68" s="0"/>
      <c r="AME68" s="0"/>
      <c r="AMF68" s="0"/>
      <c r="AMG68" s="0"/>
      <c r="AMH68" s="0"/>
      <c r="AMI68" s="0"/>
      <c r="AMJ68" s="0"/>
    </row>
    <row r="69" customFormat="false" ht="12" hidden="false" customHeight="true" outlineLevel="0" collapsed="false">
      <c r="A69" s="256"/>
      <c r="B69" s="257"/>
      <c r="C69" s="254" t="s">
        <v>15</v>
      </c>
      <c r="D69" s="0"/>
      <c r="E69" s="0"/>
      <c r="F69" s="0"/>
      <c r="G69" s="0"/>
      <c r="H69" s="0"/>
      <c r="I69" s="0"/>
      <c r="J69" s="0"/>
      <c r="K69" s="0"/>
      <c r="L69" s="257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  <c r="IX69" s="0"/>
      <c r="IY69" s="0"/>
      <c r="IZ69" s="0"/>
      <c r="JA69" s="0"/>
      <c r="JB69" s="0"/>
      <c r="JC69" s="0"/>
      <c r="JD69" s="0"/>
      <c r="JE69" s="0"/>
      <c r="JF69" s="0"/>
      <c r="JG69" s="0"/>
      <c r="JH69" s="0"/>
      <c r="JI69" s="0"/>
      <c r="JJ69" s="0"/>
      <c r="JK69" s="0"/>
      <c r="JL69" s="0"/>
      <c r="JM69" s="0"/>
      <c r="JN69" s="0"/>
      <c r="JO69" s="0"/>
      <c r="JP69" s="0"/>
      <c r="JQ69" s="0"/>
      <c r="JR69" s="0"/>
      <c r="JS69" s="0"/>
      <c r="JT69" s="0"/>
      <c r="JU69" s="0"/>
      <c r="JV69" s="0"/>
      <c r="JW69" s="0"/>
      <c r="JX69" s="0"/>
      <c r="JY69" s="0"/>
      <c r="JZ69" s="0"/>
      <c r="KA69" s="0"/>
      <c r="KB69" s="0"/>
      <c r="KC69" s="0"/>
      <c r="KD69" s="0"/>
      <c r="KE69" s="0"/>
      <c r="KF69" s="0"/>
      <c r="KG69" s="0"/>
      <c r="KH69" s="0"/>
      <c r="KI69" s="0"/>
      <c r="KJ69" s="0"/>
      <c r="KK69" s="0"/>
      <c r="KL69" s="0"/>
      <c r="KM69" s="0"/>
      <c r="KN69" s="0"/>
      <c r="KO69" s="0"/>
      <c r="KP69" s="0"/>
      <c r="KQ69" s="0"/>
      <c r="KR69" s="0"/>
      <c r="KS69" s="0"/>
      <c r="KT69" s="0"/>
      <c r="KU69" s="0"/>
      <c r="KV69" s="0"/>
      <c r="KW69" s="0"/>
      <c r="KX69" s="0"/>
      <c r="KY69" s="0"/>
      <c r="KZ69" s="0"/>
      <c r="LA69" s="0"/>
      <c r="LB69" s="0"/>
      <c r="LC69" s="0"/>
      <c r="LD69" s="0"/>
      <c r="LE69" s="0"/>
      <c r="LF69" s="0"/>
      <c r="LG69" s="0"/>
      <c r="LH69" s="0"/>
      <c r="LI69" s="0"/>
      <c r="LJ69" s="0"/>
      <c r="LK69" s="0"/>
      <c r="LL69" s="0"/>
      <c r="LM69" s="0"/>
      <c r="LN69" s="0"/>
      <c r="LO69" s="0"/>
      <c r="LP69" s="0"/>
      <c r="LQ69" s="0"/>
      <c r="LR69" s="0"/>
      <c r="LS69" s="0"/>
      <c r="LT69" s="0"/>
      <c r="LU69" s="0"/>
      <c r="LV69" s="0"/>
      <c r="LW69" s="0"/>
      <c r="LX69" s="0"/>
      <c r="LY69" s="0"/>
      <c r="LZ69" s="0"/>
      <c r="MA69" s="0"/>
      <c r="MB69" s="0"/>
      <c r="MC69" s="0"/>
      <c r="MD69" s="0"/>
      <c r="ME69" s="0"/>
      <c r="MF69" s="0"/>
      <c r="MG69" s="0"/>
      <c r="MH69" s="0"/>
      <c r="MI69" s="0"/>
      <c r="MJ69" s="0"/>
      <c r="MK69" s="0"/>
      <c r="ML69" s="0"/>
      <c r="MM69" s="0"/>
      <c r="MN69" s="0"/>
      <c r="MO69" s="0"/>
      <c r="MP69" s="0"/>
      <c r="MQ69" s="0"/>
      <c r="MR69" s="0"/>
      <c r="MS69" s="0"/>
      <c r="MT69" s="0"/>
      <c r="MU69" s="0"/>
      <c r="MV69" s="0"/>
      <c r="MW69" s="0"/>
      <c r="MX69" s="0"/>
      <c r="MY69" s="0"/>
      <c r="MZ69" s="0"/>
      <c r="NA69" s="0"/>
      <c r="NB69" s="0"/>
      <c r="NC69" s="0"/>
      <c r="ND69" s="0"/>
      <c r="NE69" s="0"/>
      <c r="NF69" s="0"/>
      <c r="NG69" s="0"/>
      <c r="NH69" s="0"/>
      <c r="NI69" s="0"/>
      <c r="NJ69" s="0"/>
      <c r="NK69" s="0"/>
      <c r="NL69" s="0"/>
      <c r="NM69" s="0"/>
      <c r="NN69" s="0"/>
      <c r="NO69" s="0"/>
      <c r="NP69" s="0"/>
      <c r="NQ69" s="0"/>
      <c r="NR69" s="0"/>
      <c r="NS69" s="0"/>
      <c r="NT69" s="0"/>
      <c r="NU69" s="0"/>
      <c r="NV69" s="0"/>
      <c r="NW69" s="0"/>
      <c r="NX69" s="0"/>
      <c r="NY69" s="0"/>
      <c r="NZ69" s="0"/>
      <c r="OA69" s="0"/>
      <c r="OB69" s="0"/>
      <c r="OC69" s="0"/>
      <c r="OD69" s="0"/>
      <c r="OE69" s="0"/>
      <c r="OF69" s="0"/>
      <c r="OG69" s="0"/>
      <c r="OH69" s="0"/>
      <c r="OI69" s="0"/>
      <c r="OJ69" s="0"/>
      <c r="OK69" s="0"/>
      <c r="OL69" s="0"/>
      <c r="OM69" s="0"/>
      <c r="ON69" s="0"/>
      <c r="OO69" s="0"/>
      <c r="OP69" s="0"/>
      <c r="OQ69" s="0"/>
      <c r="OR69" s="0"/>
      <c r="OS69" s="0"/>
      <c r="OT69" s="0"/>
      <c r="OU69" s="0"/>
      <c r="OV69" s="0"/>
      <c r="OW69" s="0"/>
      <c r="OX69" s="0"/>
      <c r="OY69" s="0"/>
      <c r="OZ69" s="0"/>
      <c r="PA69" s="0"/>
      <c r="PB69" s="0"/>
      <c r="PC69" s="0"/>
      <c r="PD69" s="0"/>
      <c r="PE69" s="0"/>
      <c r="PF69" s="0"/>
      <c r="PG69" s="0"/>
      <c r="PH69" s="0"/>
      <c r="PI69" s="0"/>
      <c r="PJ69" s="0"/>
      <c r="PK69" s="0"/>
      <c r="PL69" s="0"/>
      <c r="PM69" s="0"/>
      <c r="PN69" s="0"/>
      <c r="PO69" s="0"/>
      <c r="PP69" s="0"/>
      <c r="PQ69" s="0"/>
      <c r="PR69" s="0"/>
      <c r="PS69" s="0"/>
      <c r="PT69" s="0"/>
      <c r="PU69" s="0"/>
      <c r="PV69" s="0"/>
      <c r="PW69" s="0"/>
      <c r="PX69" s="0"/>
      <c r="PY69" s="0"/>
      <c r="PZ69" s="0"/>
      <c r="QA69" s="0"/>
      <c r="QB69" s="0"/>
      <c r="QC69" s="0"/>
      <c r="QD69" s="0"/>
      <c r="QE69" s="0"/>
      <c r="QF69" s="0"/>
      <c r="QG69" s="0"/>
      <c r="QH69" s="0"/>
      <c r="QI69" s="0"/>
      <c r="QJ69" s="0"/>
      <c r="QK69" s="0"/>
      <c r="QL69" s="0"/>
      <c r="QM69" s="0"/>
      <c r="QN69" s="0"/>
      <c r="QO69" s="0"/>
      <c r="QP69" s="0"/>
      <c r="QQ69" s="0"/>
      <c r="QR69" s="0"/>
      <c r="QS69" s="0"/>
      <c r="QT69" s="0"/>
      <c r="QU69" s="0"/>
      <c r="QV69" s="0"/>
      <c r="QW69" s="0"/>
      <c r="QX69" s="0"/>
      <c r="QY69" s="0"/>
      <c r="QZ69" s="0"/>
      <c r="RA69" s="0"/>
      <c r="RB69" s="0"/>
      <c r="RC69" s="0"/>
      <c r="RD69" s="0"/>
      <c r="RE69" s="0"/>
      <c r="RF69" s="0"/>
      <c r="RG69" s="0"/>
      <c r="RH69" s="0"/>
      <c r="RI69" s="0"/>
      <c r="RJ69" s="0"/>
      <c r="RK69" s="0"/>
      <c r="RL69" s="0"/>
      <c r="RM69" s="0"/>
      <c r="RN69" s="0"/>
      <c r="RO69" s="0"/>
      <c r="RP69" s="0"/>
      <c r="RQ69" s="0"/>
      <c r="RR69" s="0"/>
      <c r="RS69" s="0"/>
      <c r="RT69" s="0"/>
      <c r="RU69" s="0"/>
      <c r="RV69" s="0"/>
      <c r="RW69" s="0"/>
      <c r="RX69" s="0"/>
      <c r="RY69" s="0"/>
      <c r="RZ69" s="0"/>
      <c r="SA69" s="0"/>
      <c r="SB69" s="0"/>
      <c r="SC69" s="0"/>
      <c r="SD69" s="0"/>
      <c r="SE69" s="0"/>
      <c r="SF69" s="0"/>
      <c r="SG69" s="0"/>
      <c r="SH69" s="0"/>
      <c r="SI69" s="0"/>
      <c r="SJ69" s="0"/>
      <c r="SK69" s="0"/>
      <c r="SL69" s="0"/>
      <c r="SM69" s="0"/>
      <c r="SN69" s="0"/>
      <c r="SO69" s="0"/>
      <c r="SP69" s="0"/>
      <c r="SQ69" s="0"/>
      <c r="SR69" s="0"/>
      <c r="SS69" s="0"/>
      <c r="ST69" s="0"/>
      <c r="SU69" s="0"/>
      <c r="SV69" s="0"/>
      <c r="SW69" s="0"/>
      <c r="SX69" s="0"/>
      <c r="SY69" s="0"/>
      <c r="SZ69" s="0"/>
      <c r="TA69" s="0"/>
      <c r="TB69" s="0"/>
      <c r="TC69" s="0"/>
      <c r="TD69" s="0"/>
      <c r="TE69" s="0"/>
      <c r="TF69" s="0"/>
      <c r="TG69" s="0"/>
      <c r="TH69" s="0"/>
      <c r="TI69" s="0"/>
      <c r="TJ69" s="0"/>
      <c r="TK69" s="0"/>
      <c r="TL69" s="0"/>
      <c r="TM69" s="0"/>
      <c r="TN69" s="0"/>
      <c r="TO69" s="0"/>
      <c r="TP69" s="0"/>
      <c r="TQ69" s="0"/>
      <c r="TR69" s="0"/>
      <c r="TS69" s="0"/>
      <c r="TT69" s="0"/>
      <c r="TU69" s="0"/>
      <c r="TV69" s="0"/>
      <c r="TW69" s="0"/>
      <c r="TX69" s="0"/>
      <c r="TY69" s="0"/>
      <c r="TZ69" s="0"/>
      <c r="UA69" s="0"/>
      <c r="UB69" s="0"/>
      <c r="UC69" s="0"/>
      <c r="UD69" s="0"/>
      <c r="UE69" s="0"/>
      <c r="UF69" s="0"/>
      <c r="UG69" s="0"/>
      <c r="UH69" s="0"/>
      <c r="UI69" s="0"/>
      <c r="UJ69" s="0"/>
      <c r="UK69" s="0"/>
      <c r="UL69" s="0"/>
      <c r="UM69" s="0"/>
      <c r="UN69" s="0"/>
      <c r="UO69" s="0"/>
      <c r="UP69" s="0"/>
      <c r="UQ69" s="0"/>
      <c r="UR69" s="0"/>
      <c r="US69" s="0"/>
      <c r="UT69" s="0"/>
      <c r="UU69" s="0"/>
      <c r="UV69" s="0"/>
      <c r="UW69" s="0"/>
      <c r="UX69" s="0"/>
      <c r="UY69" s="0"/>
      <c r="UZ69" s="0"/>
      <c r="VA69" s="0"/>
      <c r="VB69" s="0"/>
      <c r="VC69" s="0"/>
      <c r="VD69" s="0"/>
      <c r="VE69" s="0"/>
      <c r="VF69" s="0"/>
      <c r="VG69" s="0"/>
      <c r="VH69" s="0"/>
      <c r="VI69" s="0"/>
      <c r="VJ69" s="0"/>
      <c r="VK69" s="0"/>
      <c r="VL69" s="0"/>
      <c r="VM69" s="0"/>
      <c r="VN69" s="0"/>
      <c r="VO69" s="0"/>
      <c r="VP69" s="0"/>
      <c r="VQ69" s="0"/>
      <c r="VR69" s="0"/>
      <c r="VS69" s="0"/>
      <c r="VT69" s="0"/>
      <c r="VU69" s="0"/>
      <c r="VV69" s="0"/>
      <c r="VW69" s="0"/>
      <c r="VX69" s="0"/>
      <c r="VY69" s="0"/>
      <c r="VZ69" s="0"/>
      <c r="WA69" s="0"/>
      <c r="WB69" s="0"/>
      <c r="WC69" s="0"/>
      <c r="WD69" s="0"/>
      <c r="WE69" s="0"/>
      <c r="WF69" s="0"/>
      <c r="WG69" s="0"/>
      <c r="WH69" s="0"/>
      <c r="WI69" s="0"/>
      <c r="WJ69" s="0"/>
      <c r="WK69" s="0"/>
      <c r="WL69" s="0"/>
      <c r="WM69" s="0"/>
      <c r="WN69" s="0"/>
      <c r="WO69" s="0"/>
      <c r="WP69" s="0"/>
      <c r="WQ69" s="0"/>
      <c r="WR69" s="0"/>
      <c r="WS69" s="0"/>
      <c r="WT69" s="0"/>
      <c r="WU69" s="0"/>
      <c r="WV69" s="0"/>
      <c r="WW69" s="0"/>
      <c r="WX69" s="0"/>
      <c r="WY69" s="0"/>
      <c r="WZ69" s="0"/>
      <c r="XA69" s="0"/>
      <c r="XB69" s="0"/>
      <c r="XC69" s="0"/>
      <c r="XD69" s="0"/>
      <c r="XE69" s="0"/>
      <c r="XF69" s="0"/>
      <c r="XG69" s="0"/>
      <c r="XH69" s="0"/>
      <c r="XI69" s="0"/>
      <c r="XJ69" s="0"/>
      <c r="XK69" s="0"/>
      <c r="XL69" s="0"/>
      <c r="XM69" s="0"/>
      <c r="XN69" s="0"/>
      <c r="XO69" s="0"/>
      <c r="XP69" s="0"/>
      <c r="XQ69" s="0"/>
      <c r="XR69" s="0"/>
      <c r="XS69" s="0"/>
      <c r="XT69" s="0"/>
      <c r="XU69" s="0"/>
      <c r="XV69" s="0"/>
      <c r="XW69" s="0"/>
      <c r="XX69" s="0"/>
      <c r="XY69" s="0"/>
      <c r="XZ69" s="0"/>
      <c r="YA69" s="0"/>
      <c r="YB69" s="0"/>
      <c r="YC69" s="0"/>
      <c r="YD69" s="0"/>
      <c r="YE69" s="0"/>
      <c r="YF69" s="0"/>
      <c r="YG69" s="0"/>
      <c r="YH69" s="0"/>
      <c r="YI69" s="0"/>
      <c r="YJ69" s="0"/>
      <c r="YK69" s="0"/>
      <c r="YL69" s="0"/>
      <c r="YM69" s="0"/>
      <c r="YN69" s="0"/>
      <c r="YO69" s="0"/>
      <c r="YP69" s="0"/>
      <c r="YQ69" s="0"/>
      <c r="YR69" s="0"/>
      <c r="YS69" s="0"/>
      <c r="YT69" s="0"/>
      <c r="YU69" s="0"/>
      <c r="YV69" s="0"/>
      <c r="YW69" s="0"/>
      <c r="YX69" s="0"/>
      <c r="YY69" s="0"/>
      <c r="YZ69" s="0"/>
      <c r="ZA69" s="0"/>
      <c r="ZB69" s="0"/>
      <c r="ZC69" s="0"/>
      <c r="ZD69" s="0"/>
      <c r="ZE69" s="0"/>
      <c r="ZF69" s="0"/>
      <c r="ZG69" s="0"/>
      <c r="ZH69" s="0"/>
      <c r="ZI69" s="0"/>
      <c r="ZJ69" s="0"/>
      <c r="ZK69" s="0"/>
      <c r="ZL69" s="0"/>
      <c r="ZM69" s="0"/>
      <c r="ZN69" s="0"/>
      <c r="ZO69" s="0"/>
      <c r="ZP69" s="0"/>
      <c r="ZQ69" s="0"/>
      <c r="ZR69" s="0"/>
      <c r="ZS69" s="0"/>
      <c r="ZT69" s="0"/>
      <c r="ZU69" s="0"/>
      <c r="ZV69" s="0"/>
      <c r="ZW69" s="0"/>
      <c r="ZX69" s="0"/>
      <c r="ZY69" s="0"/>
      <c r="ZZ69" s="0"/>
      <c r="AAA69" s="0"/>
      <c r="AAB69" s="0"/>
      <c r="AAC69" s="0"/>
      <c r="AAD69" s="0"/>
      <c r="AAE69" s="0"/>
      <c r="AAF69" s="0"/>
      <c r="AAG69" s="0"/>
      <c r="AAH69" s="0"/>
      <c r="AAI69" s="0"/>
      <c r="AAJ69" s="0"/>
      <c r="AAK69" s="0"/>
      <c r="AAL69" s="0"/>
      <c r="AAM69" s="0"/>
      <c r="AAN69" s="0"/>
      <c r="AAO69" s="0"/>
      <c r="AAP69" s="0"/>
      <c r="AAQ69" s="0"/>
      <c r="AAR69" s="0"/>
      <c r="AAS69" s="0"/>
      <c r="AAT69" s="0"/>
      <c r="AAU69" s="0"/>
      <c r="AAV69" s="0"/>
      <c r="AAW69" s="0"/>
      <c r="AAX69" s="0"/>
      <c r="AAY69" s="0"/>
      <c r="AAZ69" s="0"/>
      <c r="ABA69" s="0"/>
      <c r="ABB69" s="0"/>
      <c r="ABC69" s="0"/>
      <c r="ABD69" s="0"/>
      <c r="ABE69" s="0"/>
      <c r="ABF69" s="0"/>
      <c r="ABG69" s="0"/>
      <c r="ABH69" s="0"/>
      <c r="ABI69" s="0"/>
      <c r="ABJ69" s="0"/>
      <c r="ABK69" s="0"/>
      <c r="ABL69" s="0"/>
      <c r="ABM69" s="0"/>
      <c r="ABN69" s="0"/>
      <c r="ABO69" s="0"/>
      <c r="ABP69" s="0"/>
      <c r="ABQ69" s="0"/>
      <c r="ABR69" s="0"/>
      <c r="ABS69" s="0"/>
      <c r="ABT69" s="0"/>
      <c r="ABU69" s="0"/>
      <c r="ABV69" s="0"/>
      <c r="ABW69" s="0"/>
      <c r="ABX69" s="0"/>
      <c r="ABY69" s="0"/>
      <c r="ABZ69" s="0"/>
      <c r="ACA69" s="0"/>
      <c r="ACB69" s="0"/>
      <c r="ACC69" s="0"/>
      <c r="ACD69" s="0"/>
      <c r="ACE69" s="0"/>
      <c r="ACF69" s="0"/>
      <c r="ACG69" s="0"/>
      <c r="ACH69" s="0"/>
      <c r="ACI69" s="0"/>
      <c r="ACJ69" s="0"/>
      <c r="ACK69" s="0"/>
      <c r="ACL69" s="0"/>
      <c r="ACM69" s="0"/>
      <c r="ACN69" s="0"/>
      <c r="ACO69" s="0"/>
      <c r="ACP69" s="0"/>
      <c r="ACQ69" s="0"/>
      <c r="ACR69" s="0"/>
      <c r="ACS69" s="0"/>
      <c r="ACT69" s="0"/>
      <c r="ACU69" s="0"/>
      <c r="ACV69" s="0"/>
      <c r="ACW69" s="0"/>
      <c r="ACX69" s="0"/>
      <c r="ACY69" s="0"/>
      <c r="ACZ69" s="0"/>
      <c r="ADA69" s="0"/>
      <c r="ADB69" s="0"/>
      <c r="ADC69" s="0"/>
      <c r="ADD69" s="0"/>
      <c r="ADE69" s="0"/>
      <c r="ADF69" s="0"/>
      <c r="ADG69" s="0"/>
      <c r="ADH69" s="0"/>
      <c r="ADI69" s="0"/>
      <c r="ADJ69" s="0"/>
      <c r="ADK69" s="0"/>
      <c r="ADL69" s="0"/>
      <c r="ADM69" s="0"/>
      <c r="ADN69" s="0"/>
      <c r="ADO69" s="0"/>
      <c r="ADP69" s="0"/>
      <c r="ADQ69" s="0"/>
      <c r="ADR69" s="0"/>
      <c r="ADS69" s="0"/>
      <c r="ADT69" s="0"/>
      <c r="ADU69" s="0"/>
      <c r="ADV69" s="0"/>
      <c r="ADW69" s="0"/>
      <c r="ADX69" s="0"/>
      <c r="ADY69" s="0"/>
      <c r="ADZ69" s="0"/>
      <c r="AEA69" s="0"/>
      <c r="AEB69" s="0"/>
      <c r="AEC69" s="0"/>
      <c r="AED69" s="0"/>
      <c r="AEE69" s="0"/>
      <c r="AEF69" s="0"/>
      <c r="AEG69" s="0"/>
      <c r="AEH69" s="0"/>
      <c r="AEI69" s="0"/>
      <c r="AEJ69" s="0"/>
      <c r="AEK69" s="0"/>
      <c r="AEL69" s="0"/>
      <c r="AEM69" s="0"/>
      <c r="AEN69" s="0"/>
      <c r="AEO69" s="0"/>
      <c r="AEP69" s="0"/>
      <c r="AEQ69" s="0"/>
      <c r="AER69" s="0"/>
      <c r="AES69" s="0"/>
      <c r="AET69" s="0"/>
      <c r="AEU69" s="0"/>
      <c r="AEV69" s="0"/>
      <c r="AEW69" s="0"/>
      <c r="AEX69" s="0"/>
      <c r="AEY69" s="0"/>
      <c r="AEZ69" s="0"/>
      <c r="AFA69" s="0"/>
      <c r="AFB69" s="0"/>
      <c r="AFC69" s="0"/>
      <c r="AFD69" s="0"/>
      <c r="AFE69" s="0"/>
      <c r="AFF69" s="0"/>
      <c r="AFG69" s="0"/>
      <c r="AFH69" s="0"/>
      <c r="AFI69" s="0"/>
      <c r="AFJ69" s="0"/>
      <c r="AFK69" s="0"/>
      <c r="AFL69" s="0"/>
      <c r="AFM69" s="0"/>
      <c r="AFN69" s="0"/>
      <c r="AFO69" s="0"/>
      <c r="AFP69" s="0"/>
      <c r="AFQ69" s="0"/>
      <c r="AFR69" s="0"/>
      <c r="AFS69" s="0"/>
      <c r="AFT69" s="0"/>
      <c r="AFU69" s="0"/>
      <c r="AFV69" s="0"/>
      <c r="AFW69" s="0"/>
      <c r="AFX69" s="0"/>
      <c r="AFY69" s="0"/>
      <c r="AFZ69" s="0"/>
      <c r="AGA69" s="0"/>
      <c r="AGB69" s="0"/>
      <c r="AGC69" s="0"/>
      <c r="AGD69" s="0"/>
      <c r="AGE69" s="0"/>
      <c r="AGF69" s="0"/>
      <c r="AGG69" s="0"/>
      <c r="AGH69" s="0"/>
      <c r="AGI69" s="0"/>
      <c r="AGJ69" s="0"/>
      <c r="AGK69" s="0"/>
      <c r="AGL69" s="0"/>
      <c r="AGM69" s="0"/>
      <c r="AGN69" s="0"/>
      <c r="AGO69" s="0"/>
      <c r="AGP69" s="0"/>
      <c r="AGQ69" s="0"/>
      <c r="AGR69" s="0"/>
      <c r="AGS69" s="0"/>
      <c r="AGT69" s="0"/>
      <c r="AGU69" s="0"/>
      <c r="AGV69" s="0"/>
      <c r="AGW69" s="0"/>
      <c r="AGX69" s="0"/>
      <c r="AGY69" s="0"/>
      <c r="AGZ69" s="0"/>
      <c r="AHA69" s="0"/>
      <c r="AHB69" s="0"/>
      <c r="AHC69" s="0"/>
      <c r="AHD69" s="0"/>
      <c r="AHE69" s="0"/>
      <c r="AHF69" s="0"/>
      <c r="AHG69" s="0"/>
      <c r="AHH69" s="0"/>
      <c r="AHI69" s="0"/>
      <c r="AHJ69" s="0"/>
      <c r="AHK69" s="0"/>
      <c r="AHL69" s="0"/>
      <c r="AHM69" s="0"/>
      <c r="AHN69" s="0"/>
      <c r="AHO69" s="0"/>
      <c r="AHP69" s="0"/>
      <c r="AHQ69" s="0"/>
      <c r="AHR69" s="0"/>
      <c r="AHS69" s="0"/>
      <c r="AHT69" s="0"/>
      <c r="AHU69" s="0"/>
      <c r="AHV69" s="0"/>
      <c r="AHW69" s="0"/>
      <c r="AHX69" s="0"/>
      <c r="AHY69" s="0"/>
      <c r="AHZ69" s="0"/>
      <c r="AIA69" s="0"/>
      <c r="AIB69" s="0"/>
      <c r="AIC69" s="0"/>
      <c r="AID69" s="0"/>
      <c r="AIE69" s="0"/>
      <c r="AIF69" s="0"/>
      <c r="AIG69" s="0"/>
      <c r="AIH69" s="0"/>
      <c r="AII69" s="0"/>
      <c r="AIJ69" s="0"/>
      <c r="AIK69" s="0"/>
      <c r="AIL69" s="0"/>
      <c r="AIM69" s="0"/>
      <c r="AIN69" s="0"/>
      <c r="AIO69" s="0"/>
      <c r="AIP69" s="0"/>
      <c r="AIQ69" s="0"/>
      <c r="AIR69" s="0"/>
      <c r="AIS69" s="0"/>
      <c r="AIT69" s="0"/>
      <c r="AIU69" s="0"/>
      <c r="AIV69" s="0"/>
      <c r="AIW69" s="0"/>
      <c r="AIX69" s="0"/>
      <c r="AIY69" s="0"/>
      <c r="AIZ69" s="0"/>
      <c r="AJA69" s="0"/>
      <c r="AJB69" s="0"/>
      <c r="AJC69" s="0"/>
      <c r="AJD69" s="0"/>
      <c r="AJE69" s="0"/>
      <c r="AJF69" s="0"/>
      <c r="AJG69" s="0"/>
      <c r="AJH69" s="0"/>
      <c r="AJI69" s="0"/>
      <c r="AJJ69" s="0"/>
      <c r="AJK69" s="0"/>
      <c r="AJL69" s="0"/>
      <c r="AJM69" s="0"/>
      <c r="AJN69" s="0"/>
      <c r="AJO69" s="0"/>
      <c r="AJP69" s="0"/>
      <c r="AJQ69" s="0"/>
      <c r="AJR69" s="0"/>
      <c r="AJS69" s="0"/>
      <c r="AJT69" s="0"/>
      <c r="AJU69" s="0"/>
      <c r="AJV69" s="0"/>
      <c r="AJW69" s="0"/>
      <c r="AJX69" s="0"/>
      <c r="AJY69" s="0"/>
      <c r="AJZ69" s="0"/>
      <c r="AKA69" s="0"/>
      <c r="AKB69" s="0"/>
      <c r="AKC69" s="0"/>
      <c r="AKD69" s="0"/>
      <c r="AKE69" s="0"/>
      <c r="AKF69" s="0"/>
      <c r="AKG69" s="0"/>
      <c r="AKH69" s="0"/>
      <c r="AKI69" s="0"/>
      <c r="AKJ69" s="0"/>
      <c r="AKK69" s="0"/>
      <c r="AKL69" s="0"/>
      <c r="AKM69" s="0"/>
      <c r="AKN69" s="0"/>
      <c r="AKO69" s="0"/>
      <c r="AKP69" s="0"/>
      <c r="AKQ69" s="0"/>
      <c r="AKR69" s="0"/>
      <c r="AKS69" s="0"/>
      <c r="AKT69" s="0"/>
      <c r="AKU69" s="0"/>
      <c r="AKV69" s="0"/>
      <c r="AKW69" s="0"/>
      <c r="AKX69" s="0"/>
      <c r="AKY69" s="0"/>
      <c r="AKZ69" s="0"/>
      <c r="ALA69" s="0"/>
      <c r="ALB69" s="0"/>
      <c r="ALC69" s="0"/>
      <c r="ALD69" s="0"/>
      <c r="ALE69" s="0"/>
      <c r="ALF69" s="0"/>
      <c r="ALG69" s="0"/>
      <c r="ALH69" s="0"/>
      <c r="ALI69" s="0"/>
      <c r="ALJ69" s="0"/>
      <c r="ALK69" s="0"/>
      <c r="ALL69" s="0"/>
      <c r="ALM69" s="0"/>
      <c r="ALN69" s="0"/>
      <c r="ALO69" s="0"/>
      <c r="ALP69" s="0"/>
      <c r="ALQ69" s="0"/>
      <c r="ALR69" s="0"/>
      <c r="ALS69" s="0"/>
      <c r="ALT69" s="0"/>
      <c r="ALU69" s="0"/>
      <c r="ALV69" s="0"/>
      <c r="ALW69" s="0"/>
      <c r="ALX69" s="0"/>
      <c r="ALY69" s="0"/>
      <c r="ALZ69" s="0"/>
      <c r="AMA69" s="0"/>
      <c r="AMB69" s="0"/>
      <c r="AMC69" s="0"/>
      <c r="AMD69" s="0"/>
      <c r="AME69" s="0"/>
      <c r="AMF69" s="0"/>
      <c r="AMG69" s="0"/>
      <c r="AMH69" s="0"/>
      <c r="AMI69" s="0"/>
      <c r="AMJ69" s="0"/>
    </row>
    <row r="70" customFormat="false" ht="16.5" hidden="false" customHeight="true" outlineLevel="0" collapsed="false">
      <c r="A70" s="256"/>
      <c r="B70" s="257"/>
      <c r="C70" s="0"/>
      <c r="D70" s="0"/>
      <c r="E70" s="255" t="str">
        <f aca="false">E7</f>
        <v>Římov-muzeum poutnictví</v>
      </c>
      <c r="F70" s="255"/>
      <c r="G70" s="255"/>
      <c r="H70" s="255"/>
      <c r="I70" s="0"/>
      <c r="J70" s="0"/>
      <c r="K70" s="0"/>
      <c r="L70" s="257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  <c r="IX70" s="0"/>
      <c r="IY70" s="0"/>
      <c r="IZ70" s="0"/>
      <c r="JA70" s="0"/>
      <c r="JB70" s="0"/>
      <c r="JC70" s="0"/>
      <c r="JD70" s="0"/>
      <c r="JE70" s="0"/>
      <c r="JF70" s="0"/>
      <c r="JG70" s="0"/>
      <c r="JH70" s="0"/>
      <c r="JI70" s="0"/>
      <c r="JJ70" s="0"/>
      <c r="JK70" s="0"/>
      <c r="JL70" s="0"/>
      <c r="JM70" s="0"/>
      <c r="JN70" s="0"/>
      <c r="JO70" s="0"/>
      <c r="JP70" s="0"/>
      <c r="JQ70" s="0"/>
      <c r="JR70" s="0"/>
      <c r="JS70" s="0"/>
      <c r="JT70" s="0"/>
      <c r="JU70" s="0"/>
      <c r="JV70" s="0"/>
      <c r="JW70" s="0"/>
      <c r="JX70" s="0"/>
      <c r="JY70" s="0"/>
      <c r="JZ70" s="0"/>
      <c r="KA70" s="0"/>
      <c r="KB70" s="0"/>
      <c r="KC70" s="0"/>
      <c r="KD70" s="0"/>
      <c r="KE70" s="0"/>
      <c r="KF70" s="0"/>
      <c r="KG70" s="0"/>
      <c r="KH70" s="0"/>
      <c r="KI70" s="0"/>
      <c r="KJ70" s="0"/>
      <c r="KK70" s="0"/>
      <c r="KL70" s="0"/>
      <c r="KM70" s="0"/>
      <c r="KN70" s="0"/>
      <c r="KO70" s="0"/>
      <c r="KP70" s="0"/>
      <c r="KQ70" s="0"/>
      <c r="KR70" s="0"/>
      <c r="KS70" s="0"/>
      <c r="KT70" s="0"/>
      <c r="KU70" s="0"/>
      <c r="KV70" s="0"/>
      <c r="KW70" s="0"/>
      <c r="KX70" s="0"/>
      <c r="KY70" s="0"/>
      <c r="KZ70" s="0"/>
      <c r="LA70" s="0"/>
      <c r="LB70" s="0"/>
      <c r="LC70" s="0"/>
      <c r="LD70" s="0"/>
      <c r="LE70" s="0"/>
      <c r="LF70" s="0"/>
      <c r="LG70" s="0"/>
      <c r="LH70" s="0"/>
      <c r="LI70" s="0"/>
      <c r="LJ70" s="0"/>
      <c r="LK70" s="0"/>
      <c r="LL70" s="0"/>
      <c r="LM70" s="0"/>
      <c r="LN70" s="0"/>
      <c r="LO70" s="0"/>
      <c r="LP70" s="0"/>
      <c r="LQ70" s="0"/>
      <c r="LR70" s="0"/>
      <c r="LS70" s="0"/>
      <c r="LT70" s="0"/>
      <c r="LU70" s="0"/>
      <c r="LV70" s="0"/>
      <c r="LW70" s="0"/>
      <c r="LX70" s="0"/>
      <c r="LY70" s="0"/>
      <c r="LZ70" s="0"/>
      <c r="MA70" s="0"/>
      <c r="MB70" s="0"/>
      <c r="MC70" s="0"/>
      <c r="MD70" s="0"/>
      <c r="ME70" s="0"/>
      <c r="MF70" s="0"/>
      <c r="MG70" s="0"/>
      <c r="MH70" s="0"/>
      <c r="MI70" s="0"/>
      <c r="MJ70" s="0"/>
      <c r="MK70" s="0"/>
      <c r="ML70" s="0"/>
      <c r="MM70" s="0"/>
      <c r="MN70" s="0"/>
      <c r="MO70" s="0"/>
      <c r="MP70" s="0"/>
      <c r="MQ70" s="0"/>
      <c r="MR70" s="0"/>
      <c r="MS70" s="0"/>
      <c r="MT70" s="0"/>
      <c r="MU70" s="0"/>
      <c r="MV70" s="0"/>
      <c r="MW70" s="0"/>
      <c r="MX70" s="0"/>
      <c r="MY70" s="0"/>
      <c r="MZ70" s="0"/>
      <c r="NA70" s="0"/>
      <c r="NB70" s="0"/>
      <c r="NC70" s="0"/>
      <c r="ND70" s="0"/>
      <c r="NE70" s="0"/>
      <c r="NF70" s="0"/>
      <c r="NG70" s="0"/>
      <c r="NH70" s="0"/>
      <c r="NI70" s="0"/>
      <c r="NJ70" s="0"/>
      <c r="NK70" s="0"/>
      <c r="NL70" s="0"/>
      <c r="NM70" s="0"/>
      <c r="NN70" s="0"/>
      <c r="NO70" s="0"/>
      <c r="NP70" s="0"/>
      <c r="NQ70" s="0"/>
      <c r="NR70" s="0"/>
      <c r="NS70" s="0"/>
      <c r="NT70" s="0"/>
      <c r="NU70" s="0"/>
      <c r="NV70" s="0"/>
      <c r="NW70" s="0"/>
      <c r="NX70" s="0"/>
      <c r="NY70" s="0"/>
      <c r="NZ70" s="0"/>
      <c r="OA70" s="0"/>
      <c r="OB70" s="0"/>
      <c r="OC70" s="0"/>
      <c r="OD70" s="0"/>
      <c r="OE70" s="0"/>
      <c r="OF70" s="0"/>
      <c r="OG70" s="0"/>
      <c r="OH70" s="0"/>
      <c r="OI70" s="0"/>
      <c r="OJ70" s="0"/>
      <c r="OK70" s="0"/>
      <c r="OL70" s="0"/>
      <c r="OM70" s="0"/>
      <c r="ON70" s="0"/>
      <c r="OO70" s="0"/>
      <c r="OP70" s="0"/>
      <c r="OQ70" s="0"/>
      <c r="OR70" s="0"/>
      <c r="OS70" s="0"/>
      <c r="OT70" s="0"/>
      <c r="OU70" s="0"/>
      <c r="OV70" s="0"/>
      <c r="OW70" s="0"/>
      <c r="OX70" s="0"/>
      <c r="OY70" s="0"/>
      <c r="OZ70" s="0"/>
      <c r="PA70" s="0"/>
      <c r="PB70" s="0"/>
      <c r="PC70" s="0"/>
      <c r="PD70" s="0"/>
      <c r="PE70" s="0"/>
      <c r="PF70" s="0"/>
      <c r="PG70" s="0"/>
      <c r="PH70" s="0"/>
      <c r="PI70" s="0"/>
      <c r="PJ70" s="0"/>
      <c r="PK70" s="0"/>
      <c r="PL70" s="0"/>
      <c r="PM70" s="0"/>
      <c r="PN70" s="0"/>
      <c r="PO70" s="0"/>
      <c r="PP70" s="0"/>
      <c r="PQ70" s="0"/>
      <c r="PR70" s="0"/>
      <c r="PS70" s="0"/>
      <c r="PT70" s="0"/>
      <c r="PU70" s="0"/>
      <c r="PV70" s="0"/>
      <c r="PW70" s="0"/>
      <c r="PX70" s="0"/>
      <c r="PY70" s="0"/>
      <c r="PZ70" s="0"/>
      <c r="QA70" s="0"/>
      <c r="QB70" s="0"/>
      <c r="QC70" s="0"/>
      <c r="QD70" s="0"/>
      <c r="QE70" s="0"/>
      <c r="QF70" s="0"/>
      <c r="QG70" s="0"/>
      <c r="QH70" s="0"/>
      <c r="QI70" s="0"/>
      <c r="QJ70" s="0"/>
      <c r="QK70" s="0"/>
      <c r="QL70" s="0"/>
      <c r="QM70" s="0"/>
      <c r="QN70" s="0"/>
      <c r="QO70" s="0"/>
      <c r="QP70" s="0"/>
      <c r="QQ70" s="0"/>
      <c r="QR70" s="0"/>
      <c r="QS70" s="0"/>
      <c r="QT70" s="0"/>
      <c r="QU70" s="0"/>
      <c r="QV70" s="0"/>
      <c r="QW70" s="0"/>
      <c r="QX70" s="0"/>
      <c r="QY70" s="0"/>
      <c r="QZ70" s="0"/>
      <c r="RA70" s="0"/>
      <c r="RB70" s="0"/>
      <c r="RC70" s="0"/>
      <c r="RD70" s="0"/>
      <c r="RE70" s="0"/>
      <c r="RF70" s="0"/>
      <c r="RG70" s="0"/>
      <c r="RH70" s="0"/>
      <c r="RI70" s="0"/>
      <c r="RJ70" s="0"/>
      <c r="RK70" s="0"/>
      <c r="RL70" s="0"/>
      <c r="RM70" s="0"/>
      <c r="RN70" s="0"/>
      <c r="RO70" s="0"/>
      <c r="RP70" s="0"/>
      <c r="RQ70" s="0"/>
      <c r="RR70" s="0"/>
      <c r="RS70" s="0"/>
      <c r="RT70" s="0"/>
      <c r="RU70" s="0"/>
      <c r="RV70" s="0"/>
      <c r="RW70" s="0"/>
      <c r="RX70" s="0"/>
      <c r="RY70" s="0"/>
      <c r="RZ70" s="0"/>
      <c r="SA70" s="0"/>
      <c r="SB70" s="0"/>
      <c r="SC70" s="0"/>
      <c r="SD70" s="0"/>
      <c r="SE70" s="0"/>
      <c r="SF70" s="0"/>
      <c r="SG70" s="0"/>
      <c r="SH70" s="0"/>
      <c r="SI70" s="0"/>
      <c r="SJ70" s="0"/>
      <c r="SK70" s="0"/>
      <c r="SL70" s="0"/>
      <c r="SM70" s="0"/>
      <c r="SN70" s="0"/>
      <c r="SO70" s="0"/>
      <c r="SP70" s="0"/>
      <c r="SQ70" s="0"/>
      <c r="SR70" s="0"/>
      <c r="SS70" s="0"/>
      <c r="ST70" s="0"/>
      <c r="SU70" s="0"/>
      <c r="SV70" s="0"/>
      <c r="SW70" s="0"/>
      <c r="SX70" s="0"/>
      <c r="SY70" s="0"/>
      <c r="SZ70" s="0"/>
      <c r="TA70" s="0"/>
      <c r="TB70" s="0"/>
      <c r="TC70" s="0"/>
      <c r="TD70" s="0"/>
      <c r="TE70" s="0"/>
      <c r="TF70" s="0"/>
      <c r="TG70" s="0"/>
      <c r="TH70" s="0"/>
      <c r="TI70" s="0"/>
      <c r="TJ70" s="0"/>
      <c r="TK70" s="0"/>
      <c r="TL70" s="0"/>
      <c r="TM70" s="0"/>
      <c r="TN70" s="0"/>
      <c r="TO70" s="0"/>
      <c r="TP70" s="0"/>
      <c r="TQ70" s="0"/>
      <c r="TR70" s="0"/>
      <c r="TS70" s="0"/>
      <c r="TT70" s="0"/>
      <c r="TU70" s="0"/>
      <c r="TV70" s="0"/>
      <c r="TW70" s="0"/>
      <c r="TX70" s="0"/>
      <c r="TY70" s="0"/>
      <c r="TZ70" s="0"/>
      <c r="UA70" s="0"/>
      <c r="UB70" s="0"/>
      <c r="UC70" s="0"/>
      <c r="UD70" s="0"/>
      <c r="UE70" s="0"/>
      <c r="UF70" s="0"/>
      <c r="UG70" s="0"/>
      <c r="UH70" s="0"/>
      <c r="UI70" s="0"/>
      <c r="UJ70" s="0"/>
      <c r="UK70" s="0"/>
      <c r="UL70" s="0"/>
      <c r="UM70" s="0"/>
      <c r="UN70" s="0"/>
      <c r="UO70" s="0"/>
      <c r="UP70" s="0"/>
      <c r="UQ70" s="0"/>
      <c r="UR70" s="0"/>
      <c r="US70" s="0"/>
      <c r="UT70" s="0"/>
      <c r="UU70" s="0"/>
      <c r="UV70" s="0"/>
      <c r="UW70" s="0"/>
      <c r="UX70" s="0"/>
      <c r="UY70" s="0"/>
      <c r="UZ70" s="0"/>
      <c r="VA70" s="0"/>
      <c r="VB70" s="0"/>
      <c r="VC70" s="0"/>
      <c r="VD70" s="0"/>
      <c r="VE70" s="0"/>
      <c r="VF70" s="0"/>
      <c r="VG70" s="0"/>
      <c r="VH70" s="0"/>
      <c r="VI70" s="0"/>
      <c r="VJ70" s="0"/>
      <c r="VK70" s="0"/>
      <c r="VL70" s="0"/>
      <c r="VM70" s="0"/>
      <c r="VN70" s="0"/>
      <c r="VO70" s="0"/>
      <c r="VP70" s="0"/>
      <c r="VQ70" s="0"/>
      <c r="VR70" s="0"/>
      <c r="VS70" s="0"/>
      <c r="VT70" s="0"/>
      <c r="VU70" s="0"/>
      <c r="VV70" s="0"/>
      <c r="VW70" s="0"/>
      <c r="VX70" s="0"/>
      <c r="VY70" s="0"/>
      <c r="VZ70" s="0"/>
      <c r="WA70" s="0"/>
      <c r="WB70" s="0"/>
      <c r="WC70" s="0"/>
      <c r="WD70" s="0"/>
      <c r="WE70" s="0"/>
      <c r="WF70" s="0"/>
      <c r="WG70" s="0"/>
      <c r="WH70" s="0"/>
      <c r="WI70" s="0"/>
      <c r="WJ70" s="0"/>
      <c r="WK70" s="0"/>
      <c r="WL70" s="0"/>
      <c r="WM70" s="0"/>
      <c r="WN70" s="0"/>
      <c r="WO70" s="0"/>
      <c r="WP70" s="0"/>
      <c r="WQ70" s="0"/>
      <c r="WR70" s="0"/>
      <c r="WS70" s="0"/>
      <c r="WT70" s="0"/>
      <c r="WU70" s="0"/>
      <c r="WV70" s="0"/>
      <c r="WW70" s="0"/>
      <c r="WX70" s="0"/>
      <c r="WY70" s="0"/>
      <c r="WZ70" s="0"/>
      <c r="XA70" s="0"/>
      <c r="XB70" s="0"/>
      <c r="XC70" s="0"/>
      <c r="XD70" s="0"/>
      <c r="XE70" s="0"/>
      <c r="XF70" s="0"/>
      <c r="XG70" s="0"/>
      <c r="XH70" s="0"/>
      <c r="XI70" s="0"/>
      <c r="XJ70" s="0"/>
      <c r="XK70" s="0"/>
      <c r="XL70" s="0"/>
      <c r="XM70" s="0"/>
      <c r="XN70" s="0"/>
      <c r="XO70" s="0"/>
      <c r="XP70" s="0"/>
      <c r="XQ70" s="0"/>
      <c r="XR70" s="0"/>
      <c r="XS70" s="0"/>
      <c r="XT70" s="0"/>
      <c r="XU70" s="0"/>
      <c r="XV70" s="0"/>
      <c r="XW70" s="0"/>
      <c r="XX70" s="0"/>
      <c r="XY70" s="0"/>
      <c r="XZ70" s="0"/>
      <c r="YA70" s="0"/>
      <c r="YB70" s="0"/>
      <c r="YC70" s="0"/>
      <c r="YD70" s="0"/>
      <c r="YE70" s="0"/>
      <c r="YF70" s="0"/>
      <c r="YG70" s="0"/>
      <c r="YH70" s="0"/>
      <c r="YI70" s="0"/>
      <c r="YJ70" s="0"/>
      <c r="YK70" s="0"/>
      <c r="YL70" s="0"/>
      <c r="YM70" s="0"/>
      <c r="YN70" s="0"/>
      <c r="YO70" s="0"/>
      <c r="YP70" s="0"/>
      <c r="YQ70" s="0"/>
      <c r="YR70" s="0"/>
      <c r="YS70" s="0"/>
      <c r="YT70" s="0"/>
      <c r="YU70" s="0"/>
      <c r="YV70" s="0"/>
      <c r="YW70" s="0"/>
      <c r="YX70" s="0"/>
      <c r="YY70" s="0"/>
      <c r="YZ70" s="0"/>
      <c r="ZA70" s="0"/>
      <c r="ZB70" s="0"/>
      <c r="ZC70" s="0"/>
      <c r="ZD70" s="0"/>
      <c r="ZE70" s="0"/>
      <c r="ZF70" s="0"/>
      <c r="ZG70" s="0"/>
      <c r="ZH70" s="0"/>
      <c r="ZI70" s="0"/>
      <c r="ZJ70" s="0"/>
      <c r="ZK70" s="0"/>
      <c r="ZL70" s="0"/>
      <c r="ZM70" s="0"/>
      <c r="ZN70" s="0"/>
      <c r="ZO70" s="0"/>
      <c r="ZP70" s="0"/>
      <c r="ZQ70" s="0"/>
      <c r="ZR70" s="0"/>
      <c r="ZS70" s="0"/>
      <c r="ZT70" s="0"/>
      <c r="ZU70" s="0"/>
      <c r="ZV70" s="0"/>
      <c r="ZW70" s="0"/>
      <c r="ZX70" s="0"/>
      <c r="ZY70" s="0"/>
      <c r="ZZ70" s="0"/>
      <c r="AAA70" s="0"/>
      <c r="AAB70" s="0"/>
      <c r="AAC70" s="0"/>
      <c r="AAD70" s="0"/>
      <c r="AAE70" s="0"/>
      <c r="AAF70" s="0"/>
      <c r="AAG70" s="0"/>
      <c r="AAH70" s="0"/>
      <c r="AAI70" s="0"/>
      <c r="AAJ70" s="0"/>
      <c r="AAK70" s="0"/>
      <c r="AAL70" s="0"/>
      <c r="AAM70" s="0"/>
      <c r="AAN70" s="0"/>
      <c r="AAO70" s="0"/>
      <c r="AAP70" s="0"/>
      <c r="AAQ70" s="0"/>
      <c r="AAR70" s="0"/>
      <c r="AAS70" s="0"/>
      <c r="AAT70" s="0"/>
      <c r="AAU70" s="0"/>
      <c r="AAV70" s="0"/>
      <c r="AAW70" s="0"/>
      <c r="AAX70" s="0"/>
      <c r="AAY70" s="0"/>
      <c r="AAZ70" s="0"/>
      <c r="ABA70" s="0"/>
      <c r="ABB70" s="0"/>
      <c r="ABC70" s="0"/>
      <c r="ABD70" s="0"/>
      <c r="ABE70" s="0"/>
      <c r="ABF70" s="0"/>
      <c r="ABG70" s="0"/>
      <c r="ABH70" s="0"/>
      <c r="ABI70" s="0"/>
      <c r="ABJ70" s="0"/>
      <c r="ABK70" s="0"/>
      <c r="ABL70" s="0"/>
      <c r="ABM70" s="0"/>
      <c r="ABN70" s="0"/>
      <c r="ABO70" s="0"/>
      <c r="ABP70" s="0"/>
      <c r="ABQ70" s="0"/>
      <c r="ABR70" s="0"/>
      <c r="ABS70" s="0"/>
      <c r="ABT70" s="0"/>
      <c r="ABU70" s="0"/>
      <c r="ABV70" s="0"/>
      <c r="ABW70" s="0"/>
      <c r="ABX70" s="0"/>
      <c r="ABY70" s="0"/>
      <c r="ABZ70" s="0"/>
      <c r="ACA70" s="0"/>
      <c r="ACB70" s="0"/>
      <c r="ACC70" s="0"/>
      <c r="ACD70" s="0"/>
      <c r="ACE70" s="0"/>
      <c r="ACF70" s="0"/>
      <c r="ACG70" s="0"/>
      <c r="ACH70" s="0"/>
      <c r="ACI70" s="0"/>
      <c r="ACJ70" s="0"/>
      <c r="ACK70" s="0"/>
      <c r="ACL70" s="0"/>
      <c r="ACM70" s="0"/>
      <c r="ACN70" s="0"/>
      <c r="ACO70" s="0"/>
      <c r="ACP70" s="0"/>
      <c r="ACQ70" s="0"/>
      <c r="ACR70" s="0"/>
      <c r="ACS70" s="0"/>
      <c r="ACT70" s="0"/>
      <c r="ACU70" s="0"/>
      <c r="ACV70" s="0"/>
      <c r="ACW70" s="0"/>
      <c r="ACX70" s="0"/>
      <c r="ACY70" s="0"/>
      <c r="ACZ70" s="0"/>
      <c r="ADA70" s="0"/>
      <c r="ADB70" s="0"/>
      <c r="ADC70" s="0"/>
      <c r="ADD70" s="0"/>
      <c r="ADE70" s="0"/>
      <c r="ADF70" s="0"/>
      <c r="ADG70" s="0"/>
      <c r="ADH70" s="0"/>
      <c r="ADI70" s="0"/>
      <c r="ADJ70" s="0"/>
      <c r="ADK70" s="0"/>
      <c r="ADL70" s="0"/>
      <c r="ADM70" s="0"/>
      <c r="ADN70" s="0"/>
      <c r="ADO70" s="0"/>
      <c r="ADP70" s="0"/>
      <c r="ADQ70" s="0"/>
      <c r="ADR70" s="0"/>
      <c r="ADS70" s="0"/>
      <c r="ADT70" s="0"/>
      <c r="ADU70" s="0"/>
      <c r="ADV70" s="0"/>
      <c r="ADW70" s="0"/>
      <c r="ADX70" s="0"/>
      <c r="ADY70" s="0"/>
      <c r="ADZ70" s="0"/>
      <c r="AEA70" s="0"/>
      <c r="AEB70" s="0"/>
      <c r="AEC70" s="0"/>
      <c r="AED70" s="0"/>
      <c r="AEE70" s="0"/>
      <c r="AEF70" s="0"/>
      <c r="AEG70" s="0"/>
      <c r="AEH70" s="0"/>
      <c r="AEI70" s="0"/>
      <c r="AEJ70" s="0"/>
      <c r="AEK70" s="0"/>
      <c r="AEL70" s="0"/>
      <c r="AEM70" s="0"/>
      <c r="AEN70" s="0"/>
      <c r="AEO70" s="0"/>
      <c r="AEP70" s="0"/>
      <c r="AEQ70" s="0"/>
      <c r="AER70" s="0"/>
      <c r="AES70" s="0"/>
      <c r="AET70" s="0"/>
      <c r="AEU70" s="0"/>
      <c r="AEV70" s="0"/>
      <c r="AEW70" s="0"/>
      <c r="AEX70" s="0"/>
      <c r="AEY70" s="0"/>
      <c r="AEZ70" s="0"/>
      <c r="AFA70" s="0"/>
      <c r="AFB70" s="0"/>
      <c r="AFC70" s="0"/>
      <c r="AFD70" s="0"/>
      <c r="AFE70" s="0"/>
      <c r="AFF70" s="0"/>
      <c r="AFG70" s="0"/>
      <c r="AFH70" s="0"/>
      <c r="AFI70" s="0"/>
      <c r="AFJ70" s="0"/>
      <c r="AFK70" s="0"/>
      <c r="AFL70" s="0"/>
      <c r="AFM70" s="0"/>
      <c r="AFN70" s="0"/>
      <c r="AFO70" s="0"/>
      <c r="AFP70" s="0"/>
      <c r="AFQ70" s="0"/>
      <c r="AFR70" s="0"/>
      <c r="AFS70" s="0"/>
      <c r="AFT70" s="0"/>
      <c r="AFU70" s="0"/>
      <c r="AFV70" s="0"/>
      <c r="AFW70" s="0"/>
      <c r="AFX70" s="0"/>
      <c r="AFY70" s="0"/>
      <c r="AFZ70" s="0"/>
      <c r="AGA70" s="0"/>
      <c r="AGB70" s="0"/>
      <c r="AGC70" s="0"/>
      <c r="AGD70" s="0"/>
      <c r="AGE70" s="0"/>
      <c r="AGF70" s="0"/>
      <c r="AGG70" s="0"/>
      <c r="AGH70" s="0"/>
      <c r="AGI70" s="0"/>
      <c r="AGJ70" s="0"/>
      <c r="AGK70" s="0"/>
      <c r="AGL70" s="0"/>
      <c r="AGM70" s="0"/>
      <c r="AGN70" s="0"/>
      <c r="AGO70" s="0"/>
      <c r="AGP70" s="0"/>
      <c r="AGQ70" s="0"/>
      <c r="AGR70" s="0"/>
      <c r="AGS70" s="0"/>
      <c r="AGT70" s="0"/>
      <c r="AGU70" s="0"/>
      <c r="AGV70" s="0"/>
      <c r="AGW70" s="0"/>
      <c r="AGX70" s="0"/>
      <c r="AGY70" s="0"/>
      <c r="AGZ70" s="0"/>
      <c r="AHA70" s="0"/>
      <c r="AHB70" s="0"/>
      <c r="AHC70" s="0"/>
      <c r="AHD70" s="0"/>
      <c r="AHE70" s="0"/>
      <c r="AHF70" s="0"/>
      <c r="AHG70" s="0"/>
      <c r="AHH70" s="0"/>
      <c r="AHI70" s="0"/>
      <c r="AHJ70" s="0"/>
      <c r="AHK70" s="0"/>
      <c r="AHL70" s="0"/>
      <c r="AHM70" s="0"/>
      <c r="AHN70" s="0"/>
      <c r="AHO70" s="0"/>
      <c r="AHP70" s="0"/>
      <c r="AHQ70" s="0"/>
      <c r="AHR70" s="0"/>
      <c r="AHS70" s="0"/>
      <c r="AHT70" s="0"/>
      <c r="AHU70" s="0"/>
      <c r="AHV70" s="0"/>
      <c r="AHW70" s="0"/>
      <c r="AHX70" s="0"/>
      <c r="AHY70" s="0"/>
      <c r="AHZ70" s="0"/>
      <c r="AIA70" s="0"/>
      <c r="AIB70" s="0"/>
      <c r="AIC70" s="0"/>
      <c r="AID70" s="0"/>
      <c r="AIE70" s="0"/>
      <c r="AIF70" s="0"/>
      <c r="AIG70" s="0"/>
      <c r="AIH70" s="0"/>
      <c r="AII70" s="0"/>
      <c r="AIJ70" s="0"/>
      <c r="AIK70" s="0"/>
      <c r="AIL70" s="0"/>
      <c r="AIM70" s="0"/>
      <c r="AIN70" s="0"/>
      <c r="AIO70" s="0"/>
      <c r="AIP70" s="0"/>
      <c r="AIQ70" s="0"/>
      <c r="AIR70" s="0"/>
      <c r="AIS70" s="0"/>
      <c r="AIT70" s="0"/>
      <c r="AIU70" s="0"/>
      <c r="AIV70" s="0"/>
      <c r="AIW70" s="0"/>
      <c r="AIX70" s="0"/>
      <c r="AIY70" s="0"/>
      <c r="AIZ70" s="0"/>
      <c r="AJA70" s="0"/>
      <c r="AJB70" s="0"/>
      <c r="AJC70" s="0"/>
      <c r="AJD70" s="0"/>
      <c r="AJE70" s="0"/>
      <c r="AJF70" s="0"/>
      <c r="AJG70" s="0"/>
      <c r="AJH70" s="0"/>
      <c r="AJI70" s="0"/>
      <c r="AJJ70" s="0"/>
      <c r="AJK70" s="0"/>
      <c r="AJL70" s="0"/>
      <c r="AJM70" s="0"/>
      <c r="AJN70" s="0"/>
      <c r="AJO70" s="0"/>
      <c r="AJP70" s="0"/>
      <c r="AJQ70" s="0"/>
      <c r="AJR70" s="0"/>
      <c r="AJS70" s="0"/>
      <c r="AJT70" s="0"/>
      <c r="AJU70" s="0"/>
      <c r="AJV70" s="0"/>
      <c r="AJW70" s="0"/>
      <c r="AJX70" s="0"/>
      <c r="AJY70" s="0"/>
      <c r="AJZ70" s="0"/>
      <c r="AKA70" s="0"/>
      <c r="AKB70" s="0"/>
      <c r="AKC70" s="0"/>
      <c r="AKD70" s="0"/>
      <c r="AKE70" s="0"/>
      <c r="AKF70" s="0"/>
      <c r="AKG70" s="0"/>
      <c r="AKH70" s="0"/>
      <c r="AKI70" s="0"/>
      <c r="AKJ70" s="0"/>
      <c r="AKK70" s="0"/>
      <c r="AKL70" s="0"/>
      <c r="AKM70" s="0"/>
      <c r="AKN70" s="0"/>
      <c r="AKO70" s="0"/>
      <c r="AKP70" s="0"/>
      <c r="AKQ70" s="0"/>
      <c r="AKR70" s="0"/>
      <c r="AKS70" s="0"/>
      <c r="AKT70" s="0"/>
      <c r="AKU70" s="0"/>
      <c r="AKV70" s="0"/>
      <c r="AKW70" s="0"/>
      <c r="AKX70" s="0"/>
      <c r="AKY70" s="0"/>
      <c r="AKZ70" s="0"/>
      <c r="ALA70" s="0"/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customFormat="false" ht="12" hidden="false" customHeight="true" outlineLevel="0" collapsed="false">
      <c r="A71" s="256"/>
      <c r="B71" s="257"/>
      <c r="C71" s="254" t="s">
        <v>87</v>
      </c>
      <c r="D71" s="0"/>
      <c r="E71" s="0"/>
      <c r="F71" s="0"/>
      <c r="G71" s="0"/>
      <c r="H71" s="0"/>
      <c r="I71" s="0"/>
      <c r="J71" s="0"/>
      <c r="K71" s="0"/>
      <c r="L71" s="257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  <c r="IX71" s="0"/>
      <c r="IY71" s="0"/>
      <c r="IZ71" s="0"/>
      <c r="JA71" s="0"/>
      <c r="JB71" s="0"/>
      <c r="JC71" s="0"/>
      <c r="JD71" s="0"/>
      <c r="JE71" s="0"/>
      <c r="JF71" s="0"/>
      <c r="JG71" s="0"/>
      <c r="JH71" s="0"/>
      <c r="JI71" s="0"/>
      <c r="JJ71" s="0"/>
      <c r="JK71" s="0"/>
      <c r="JL71" s="0"/>
      <c r="JM71" s="0"/>
      <c r="JN71" s="0"/>
      <c r="JO71" s="0"/>
      <c r="JP71" s="0"/>
      <c r="JQ71" s="0"/>
      <c r="JR71" s="0"/>
      <c r="JS71" s="0"/>
      <c r="JT71" s="0"/>
      <c r="JU71" s="0"/>
      <c r="JV71" s="0"/>
      <c r="JW71" s="0"/>
      <c r="JX71" s="0"/>
      <c r="JY71" s="0"/>
      <c r="JZ71" s="0"/>
      <c r="KA71" s="0"/>
      <c r="KB71" s="0"/>
      <c r="KC71" s="0"/>
      <c r="KD71" s="0"/>
      <c r="KE71" s="0"/>
      <c r="KF71" s="0"/>
      <c r="KG71" s="0"/>
      <c r="KH71" s="0"/>
      <c r="KI71" s="0"/>
      <c r="KJ71" s="0"/>
      <c r="KK71" s="0"/>
      <c r="KL71" s="0"/>
      <c r="KM71" s="0"/>
      <c r="KN71" s="0"/>
      <c r="KO71" s="0"/>
      <c r="KP71" s="0"/>
      <c r="KQ71" s="0"/>
      <c r="KR71" s="0"/>
      <c r="KS71" s="0"/>
      <c r="KT71" s="0"/>
      <c r="KU71" s="0"/>
      <c r="KV71" s="0"/>
      <c r="KW71" s="0"/>
      <c r="KX71" s="0"/>
      <c r="KY71" s="0"/>
      <c r="KZ71" s="0"/>
      <c r="LA71" s="0"/>
      <c r="LB71" s="0"/>
      <c r="LC71" s="0"/>
      <c r="LD71" s="0"/>
      <c r="LE71" s="0"/>
      <c r="LF71" s="0"/>
      <c r="LG71" s="0"/>
      <c r="LH71" s="0"/>
      <c r="LI71" s="0"/>
      <c r="LJ71" s="0"/>
      <c r="LK71" s="0"/>
      <c r="LL71" s="0"/>
      <c r="LM71" s="0"/>
      <c r="LN71" s="0"/>
      <c r="LO71" s="0"/>
      <c r="LP71" s="0"/>
      <c r="LQ71" s="0"/>
      <c r="LR71" s="0"/>
      <c r="LS71" s="0"/>
      <c r="LT71" s="0"/>
      <c r="LU71" s="0"/>
      <c r="LV71" s="0"/>
      <c r="LW71" s="0"/>
      <c r="LX71" s="0"/>
      <c r="LY71" s="0"/>
      <c r="LZ71" s="0"/>
      <c r="MA71" s="0"/>
      <c r="MB71" s="0"/>
      <c r="MC71" s="0"/>
      <c r="MD71" s="0"/>
      <c r="ME71" s="0"/>
      <c r="MF71" s="0"/>
      <c r="MG71" s="0"/>
      <c r="MH71" s="0"/>
      <c r="MI71" s="0"/>
      <c r="MJ71" s="0"/>
      <c r="MK71" s="0"/>
      <c r="ML71" s="0"/>
      <c r="MM71" s="0"/>
      <c r="MN71" s="0"/>
      <c r="MO71" s="0"/>
      <c r="MP71" s="0"/>
      <c r="MQ71" s="0"/>
      <c r="MR71" s="0"/>
      <c r="MS71" s="0"/>
      <c r="MT71" s="0"/>
      <c r="MU71" s="0"/>
      <c r="MV71" s="0"/>
      <c r="MW71" s="0"/>
      <c r="MX71" s="0"/>
      <c r="MY71" s="0"/>
      <c r="MZ71" s="0"/>
      <c r="NA71" s="0"/>
      <c r="NB71" s="0"/>
      <c r="NC71" s="0"/>
      <c r="ND71" s="0"/>
      <c r="NE71" s="0"/>
      <c r="NF71" s="0"/>
      <c r="NG71" s="0"/>
      <c r="NH71" s="0"/>
      <c r="NI71" s="0"/>
      <c r="NJ71" s="0"/>
      <c r="NK71" s="0"/>
      <c r="NL71" s="0"/>
      <c r="NM71" s="0"/>
      <c r="NN71" s="0"/>
      <c r="NO71" s="0"/>
      <c r="NP71" s="0"/>
      <c r="NQ71" s="0"/>
      <c r="NR71" s="0"/>
      <c r="NS71" s="0"/>
      <c r="NT71" s="0"/>
      <c r="NU71" s="0"/>
      <c r="NV71" s="0"/>
      <c r="NW71" s="0"/>
      <c r="NX71" s="0"/>
      <c r="NY71" s="0"/>
      <c r="NZ71" s="0"/>
      <c r="OA71" s="0"/>
      <c r="OB71" s="0"/>
      <c r="OC71" s="0"/>
      <c r="OD71" s="0"/>
      <c r="OE71" s="0"/>
      <c r="OF71" s="0"/>
      <c r="OG71" s="0"/>
      <c r="OH71" s="0"/>
      <c r="OI71" s="0"/>
      <c r="OJ71" s="0"/>
      <c r="OK71" s="0"/>
      <c r="OL71" s="0"/>
      <c r="OM71" s="0"/>
      <c r="ON71" s="0"/>
      <c r="OO71" s="0"/>
      <c r="OP71" s="0"/>
      <c r="OQ71" s="0"/>
      <c r="OR71" s="0"/>
      <c r="OS71" s="0"/>
      <c r="OT71" s="0"/>
      <c r="OU71" s="0"/>
      <c r="OV71" s="0"/>
      <c r="OW71" s="0"/>
      <c r="OX71" s="0"/>
      <c r="OY71" s="0"/>
      <c r="OZ71" s="0"/>
      <c r="PA71" s="0"/>
      <c r="PB71" s="0"/>
      <c r="PC71" s="0"/>
      <c r="PD71" s="0"/>
      <c r="PE71" s="0"/>
      <c r="PF71" s="0"/>
      <c r="PG71" s="0"/>
      <c r="PH71" s="0"/>
      <c r="PI71" s="0"/>
      <c r="PJ71" s="0"/>
      <c r="PK71" s="0"/>
      <c r="PL71" s="0"/>
      <c r="PM71" s="0"/>
      <c r="PN71" s="0"/>
      <c r="PO71" s="0"/>
      <c r="PP71" s="0"/>
      <c r="PQ71" s="0"/>
      <c r="PR71" s="0"/>
      <c r="PS71" s="0"/>
      <c r="PT71" s="0"/>
      <c r="PU71" s="0"/>
      <c r="PV71" s="0"/>
      <c r="PW71" s="0"/>
      <c r="PX71" s="0"/>
      <c r="PY71" s="0"/>
      <c r="PZ71" s="0"/>
      <c r="QA71" s="0"/>
      <c r="QB71" s="0"/>
      <c r="QC71" s="0"/>
      <c r="QD71" s="0"/>
      <c r="QE71" s="0"/>
      <c r="QF71" s="0"/>
      <c r="QG71" s="0"/>
      <c r="QH71" s="0"/>
      <c r="QI71" s="0"/>
      <c r="QJ71" s="0"/>
      <c r="QK71" s="0"/>
      <c r="QL71" s="0"/>
      <c r="QM71" s="0"/>
      <c r="QN71" s="0"/>
      <c r="QO71" s="0"/>
      <c r="QP71" s="0"/>
      <c r="QQ71" s="0"/>
      <c r="QR71" s="0"/>
      <c r="QS71" s="0"/>
      <c r="QT71" s="0"/>
      <c r="QU71" s="0"/>
      <c r="QV71" s="0"/>
      <c r="QW71" s="0"/>
      <c r="QX71" s="0"/>
      <c r="QY71" s="0"/>
      <c r="QZ71" s="0"/>
      <c r="RA71" s="0"/>
      <c r="RB71" s="0"/>
      <c r="RC71" s="0"/>
      <c r="RD71" s="0"/>
      <c r="RE71" s="0"/>
      <c r="RF71" s="0"/>
      <c r="RG71" s="0"/>
      <c r="RH71" s="0"/>
      <c r="RI71" s="0"/>
      <c r="RJ71" s="0"/>
      <c r="RK71" s="0"/>
      <c r="RL71" s="0"/>
      <c r="RM71" s="0"/>
      <c r="RN71" s="0"/>
      <c r="RO71" s="0"/>
      <c r="RP71" s="0"/>
      <c r="RQ71" s="0"/>
      <c r="RR71" s="0"/>
      <c r="RS71" s="0"/>
      <c r="RT71" s="0"/>
      <c r="RU71" s="0"/>
      <c r="RV71" s="0"/>
      <c r="RW71" s="0"/>
      <c r="RX71" s="0"/>
      <c r="RY71" s="0"/>
      <c r="RZ71" s="0"/>
      <c r="SA71" s="0"/>
      <c r="SB71" s="0"/>
      <c r="SC71" s="0"/>
      <c r="SD71" s="0"/>
      <c r="SE71" s="0"/>
      <c r="SF71" s="0"/>
      <c r="SG71" s="0"/>
      <c r="SH71" s="0"/>
      <c r="SI71" s="0"/>
      <c r="SJ71" s="0"/>
      <c r="SK71" s="0"/>
      <c r="SL71" s="0"/>
      <c r="SM71" s="0"/>
      <c r="SN71" s="0"/>
      <c r="SO71" s="0"/>
      <c r="SP71" s="0"/>
      <c r="SQ71" s="0"/>
      <c r="SR71" s="0"/>
      <c r="SS71" s="0"/>
      <c r="ST71" s="0"/>
      <c r="SU71" s="0"/>
      <c r="SV71" s="0"/>
      <c r="SW71" s="0"/>
      <c r="SX71" s="0"/>
      <c r="SY71" s="0"/>
      <c r="SZ71" s="0"/>
      <c r="TA71" s="0"/>
      <c r="TB71" s="0"/>
      <c r="TC71" s="0"/>
      <c r="TD71" s="0"/>
      <c r="TE71" s="0"/>
      <c r="TF71" s="0"/>
      <c r="TG71" s="0"/>
      <c r="TH71" s="0"/>
      <c r="TI71" s="0"/>
      <c r="TJ71" s="0"/>
      <c r="TK71" s="0"/>
      <c r="TL71" s="0"/>
      <c r="TM71" s="0"/>
      <c r="TN71" s="0"/>
      <c r="TO71" s="0"/>
      <c r="TP71" s="0"/>
      <c r="TQ71" s="0"/>
      <c r="TR71" s="0"/>
      <c r="TS71" s="0"/>
      <c r="TT71" s="0"/>
      <c r="TU71" s="0"/>
      <c r="TV71" s="0"/>
      <c r="TW71" s="0"/>
      <c r="TX71" s="0"/>
      <c r="TY71" s="0"/>
      <c r="TZ71" s="0"/>
      <c r="UA71" s="0"/>
      <c r="UB71" s="0"/>
      <c r="UC71" s="0"/>
      <c r="UD71" s="0"/>
      <c r="UE71" s="0"/>
      <c r="UF71" s="0"/>
      <c r="UG71" s="0"/>
      <c r="UH71" s="0"/>
      <c r="UI71" s="0"/>
      <c r="UJ71" s="0"/>
      <c r="UK71" s="0"/>
      <c r="UL71" s="0"/>
      <c r="UM71" s="0"/>
      <c r="UN71" s="0"/>
      <c r="UO71" s="0"/>
      <c r="UP71" s="0"/>
      <c r="UQ71" s="0"/>
      <c r="UR71" s="0"/>
      <c r="US71" s="0"/>
      <c r="UT71" s="0"/>
      <c r="UU71" s="0"/>
      <c r="UV71" s="0"/>
      <c r="UW71" s="0"/>
      <c r="UX71" s="0"/>
      <c r="UY71" s="0"/>
      <c r="UZ71" s="0"/>
      <c r="VA71" s="0"/>
      <c r="VB71" s="0"/>
      <c r="VC71" s="0"/>
      <c r="VD71" s="0"/>
      <c r="VE71" s="0"/>
      <c r="VF71" s="0"/>
      <c r="VG71" s="0"/>
      <c r="VH71" s="0"/>
      <c r="VI71" s="0"/>
      <c r="VJ71" s="0"/>
      <c r="VK71" s="0"/>
      <c r="VL71" s="0"/>
      <c r="VM71" s="0"/>
      <c r="VN71" s="0"/>
      <c r="VO71" s="0"/>
      <c r="VP71" s="0"/>
      <c r="VQ71" s="0"/>
      <c r="VR71" s="0"/>
      <c r="VS71" s="0"/>
      <c r="VT71" s="0"/>
      <c r="VU71" s="0"/>
      <c r="VV71" s="0"/>
      <c r="VW71" s="0"/>
      <c r="VX71" s="0"/>
      <c r="VY71" s="0"/>
      <c r="VZ71" s="0"/>
      <c r="WA71" s="0"/>
      <c r="WB71" s="0"/>
      <c r="WC71" s="0"/>
      <c r="WD71" s="0"/>
      <c r="WE71" s="0"/>
      <c r="WF71" s="0"/>
      <c r="WG71" s="0"/>
      <c r="WH71" s="0"/>
      <c r="WI71" s="0"/>
      <c r="WJ71" s="0"/>
      <c r="WK71" s="0"/>
      <c r="WL71" s="0"/>
      <c r="WM71" s="0"/>
      <c r="WN71" s="0"/>
      <c r="WO71" s="0"/>
      <c r="WP71" s="0"/>
      <c r="WQ71" s="0"/>
      <c r="WR71" s="0"/>
      <c r="WS71" s="0"/>
      <c r="WT71" s="0"/>
      <c r="WU71" s="0"/>
      <c r="WV71" s="0"/>
      <c r="WW71" s="0"/>
      <c r="WX71" s="0"/>
      <c r="WY71" s="0"/>
      <c r="WZ71" s="0"/>
      <c r="XA71" s="0"/>
      <c r="XB71" s="0"/>
      <c r="XC71" s="0"/>
      <c r="XD71" s="0"/>
      <c r="XE71" s="0"/>
      <c r="XF71" s="0"/>
      <c r="XG71" s="0"/>
      <c r="XH71" s="0"/>
      <c r="XI71" s="0"/>
      <c r="XJ71" s="0"/>
      <c r="XK71" s="0"/>
      <c r="XL71" s="0"/>
      <c r="XM71" s="0"/>
      <c r="XN71" s="0"/>
      <c r="XO71" s="0"/>
      <c r="XP71" s="0"/>
      <c r="XQ71" s="0"/>
      <c r="XR71" s="0"/>
      <c r="XS71" s="0"/>
      <c r="XT71" s="0"/>
      <c r="XU71" s="0"/>
      <c r="XV71" s="0"/>
      <c r="XW71" s="0"/>
      <c r="XX71" s="0"/>
      <c r="XY71" s="0"/>
      <c r="XZ71" s="0"/>
      <c r="YA71" s="0"/>
      <c r="YB71" s="0"/>
      <c r="YC71" s="0"/>
      <c r="YD71" s="0"/>
      <c r="YE71" s="0"/>
      <c r="YF71" s="0"/>
      <c r="YG71" s="0"/>
      <c r="YH71" s="0"/>
      <c r="YI71" s="0"/>
      <c r="YJ71" s="0"/>
      <c r="YK71" s="0"/>
      <c r="YL71" s="0"/>
      <c r="YM71" s="0"/>
      <c r="YN71" s="0"/>
      <c r="YO71" s="0"/>
      <c r="YP71" s="0"/>
      <c r="YQ71" s="0"/>
      <c r="YR71" s="0"/>
      <c r="YS71" s="0"/>
      <c r="YT71" s="0"/>
      <c r="YU71" s="0"/>
      <c r="YV71" s="0"/>
      <c r="YW71" s="0"/>
      <c r="YX71" s="0"/>
      <c r="YY71" s="0"/>
      <c r="YZ71" s="0"/>
      <c r="ZA71" s="0"/>
      <c r="ZB71" s="0"/>
      <c r="ZC71" s="0"/>
      <c r="ZD71" s="0"/>
      <c r="ZE71" s="0"/>
      <c r="ZF71" s="0"/>
      <c r="ZG71" s="0"/>
      <c r="ZH71" s="0"/>
      <c r="ZI71" s="0"/>
      <c r="ZJ71" s="0"/>
      <c r="ZK71" s="0"/>
      <c r="ZL71" s="0"/>
      <c r="ZM71" s="0"/>
      <c r="ZN71" s="0"/>
      <c r="ZO71" s="0"/>
      <c r="ZP71" s="0"/>
      <c r="ZQ71" s="0"/>
      <c r="ZR71" s="0"/>
      <c r="ZS71" s="0"/>
      <c r="ZT71" s="0"/>
      <c r="ZU71" s="0"/>
      <c r="ZV71" s="0"/>
      <c r="ZW71" s="0"/>
      <c r="ZX71" s="0"/>
      <c r="ZY71" s="0"/>
      <c r="ZZ71" s="0"/>
      <c r="AAA71" s="0"/>
      <c r="AAB71" s="0"/>
      <c r="AAC71" s="0"/>
      <c r="AAD71" s="0"/>
      <c r="AAE71" s="0"/>
      <c r="AAF71" s="0"/>
      <c r="AAG71" s="0"/>
      <c r="AAH71" s="0"/>
      <c r="AAI71" s="0"/>
      <c r="AAJ71" s="0"/>
      <c r="AAK71" s="0"/>
      <c r="AAL71" s="0"/>
      <c r="AAM71" s="0"/>
      <c r="AAN71" s="0"/>
      <c r="AAO71" s="0"/>
      <c r="AAP71" s="0"/>
      <c r="AAQ71" s="0"/>
      <c r="AAR71" s="0"/>
      <c r="AAS71" s="0"/>
      <c r="AAT71" s="0"/>
      <c r="AAU71" s="0"/>
      <c r="AAV71" s="0"/>
      <c r="AAW71" s="0"/>
      <c r="AAX71" s="0"/>
      <c r="AAY71" s="0"/>
      <c r="AAZ71" s="0"/>
      <c r="ABA71" s="0"/>
      <c r="ABB71" s="0"/>
      <c r="ABC71" s="0"/>
      <c r="ABD71" s="0"/>
      <c r="ABE71" s="0"/>
      <c r="ABF71" s="0"/>
      <c r="ABG71" s="0"/>
      <c r="ABH71" s="0"/>
      <c r="ABI71" s="0"/>
      <c r="ABJ71" s="0"/>
      <c r="ABK71" s="0"/>
      <c r="ABL71" s="0"/>
      <c r="ABM71" s="0"/>
      <c r="ABN71" s="0"/>
      <c r="ABO71" s="0"/>
      <c r="ABP71" s="0"/>
      <c r="ABQ71" s="0"/>
      <c r="ABR71" s="0"/>
      <c r="ABS71" s="0"/>
      <c r="ABT71" s="0"/>
      <c r="ABU71" s="0"/>
      <c r="ABV71" s="0"/>
      <c r="ABW71" s="0"/>
      <c r="ABX71" s="0"/>
      <c r="ABY71" s="0"/>
      <c r="ABZ71" s="0"/>
      <c r="ACA71" s="0"/>
      <c r="ACB71" s="0"/>
      <c r="ACC71" s="0"/>
      <c r="ACD71" s="0"/>
      <c r="ACE71" s="0"/>
      <c r="ACF71" s="0"/>
      <c r="ACG71" s="0"/>
      <c r="ACH71" s="0"/>
      <c r="ACI71" s="0"/>
      <c r="ACJ71" s="0"/>
      <c r="ACK71" s="0"/>
      <c r="ACL71" s="0"/>
      <c r="ACM71" s="0"/>
      <c r="ACN71" s="0"/>
      <c r="ACO71" s="0"/>
      <c r="ACP71" s="0"/>
      <c r="ACQ71" s="0"/>
      <c r="ACR71" s="0"/>
      <c r="ACS71" s="0"/>
      <c r="ACT71" s="0"/>
      <c r="ACU71" s="0"/>
      <c r="ACV71" s="0"/>
      <c r="ACW71" s="0"/>
      <c r="ACX71" s="0"/>
      <c r="ACY71" s="0"/>
      <c r="ACZ71" s="0"/>
      <c r="ADA71" s="0"/>
      <c r="ADB71" s="0"/>
      <c r="ADC71" s="0"/>
      <c r="ADD71" s="0"/>
      <c r="ADE71" s="0"/>
      <c r="ADF71" s="0"/>
      <c r="ADG71" s="0"/>
      <c r="ADH71" s="0"/>
      <c r="ADI71" s="0"/>
      <c r="ADJ71" s="0"/>
      <c r="ADK71" s="0"/>
      <c r="ADL71" s="0"/>
      <c r="ADM71" s="0"/>
      <c r="ADN71" s="0"/>
      <c r="ADO71" s="0"/>
      <c r="ADP71" s="0"/>
      <c r="ADQ71" s="0"/>
      <c r="ADR71" s="0"/>
      <c r="ADS71" s="0"/>
      <c r="ADT71" s="0"/>
      <c r="ADU71" s="0"/>
      <c r="ADV71" s="0"/>
      <c r="ADW71" s="0"/>
      <c r="ADX71" s="0"/>
      <c r="ADY71" s="0"/>
      <c r="ADZ71" s="0"/>
      <c r="AEA71" s="0"/>
      <c r="AEB71" s="0"/>
      <c r="AEC71" s="0"/>
      <c r="AED71" s="0"/>
      <c r="AEE71" s="0"/>
      <c r="AEF71" s="0"/>
      <c r="AEG71" s="0"/>
      <c r="AEH71" s="0"/>
      <c r="AEI71" s="0"/>
      <c r="AEJ71" s="0"/>
      <c r="AEK71" s="0"/>
      <c r="AEL71" s="0"/>
      <c r="AEM71" s="0"/>
      <c r="AEN71" s="0"/>
      <c r="AEO71" s="0"/>
      <c r="AEP71" s="0"/>
      <c r="AEQ71" s="0"/>
      <c r="AER71" s="0"/>
      <c r="AES71" s="0"/>
      <c r="AET71" s="0"/>
      <c r="AEU71" s="0"/>
      <c r="AEV71" s="0"/>
      <c r="AEW71" s="0"/>
      <c r="AEX71" s="0"/>
      <c r="AEY71" s="0"/>
      <c r="AEZ71" s="0"/>
      <c r="AFA71" s="0"/>
      <c r="AFB71" s="0"/>
      <c r="AFC71" s="0"/>
      <c r="AFD71" s="0"/>
      <c r="AFE71" s="0"/>
      <c r="AFF71" s="0"/>
      <c r="AFG71" s="0"/>
      <c r="AFH71" s="0"/>
      <c r="AFI71" s="0"/>
      <c r="AFJ71" s="0"/>
      <c r="AFK71" s="0"/>
      <c r="AFL71" s="0"/>
      <c r="AFM71" s="0"/>
      <c r="AFN71" s="0"/>
      <c r="AFO71" s="0"/>
      <c r="AFP71" s="0"/>
      <c r="AFQ71" s="0"/>
      <c r="AFR71" s="0"/>
      <c r="AFS71" s="0"/>
      <c r="AFT71" s="0"/>
      <c r="AFU71" s="0"/>
      <c r="AFV71" s="0"/>
      <c r="AFW71" s="0"/>
      <c r="AFX71" s="0"/>
      <c r="AFY71" s="0"/>
      <c r="AFZ71" s="0"/>
      <c r="AGA71" s="0"/>
      <c r="AGB71" s="0"/>
      <c r="AGC71" s="0"/>
      <c r="AGD71" s="0"/>
      <c r="AGE71" s="0"/>
      <c r="AGF71" s="0"/>
      <c r="AGG71" s="0"/>
      <c r="AGH71" s="0"/>
      <c r="AGI71" s="0"/>
      <c r="AGJ71" s="0"/>
      <c r="AGK71" s="0"/>
      <c r="AGL71" s="0"/>
      <c r="AGM71" s="0"/>
      <c r="AGN71" s="0"/>
      <c r="AGO71" s="0"/>
      <c r="AGP71" s="0"/>
      <c r="AGQ71" s="0"/>
      <c r="AGR71" s="0"/>
      <c r="AGS71" s="0"/>
      <c r="AGT71" s="0"/>
      <c r="AGU71" s="0"/>
      <c r="AGV71" s="0"/>
      <c r="AGW71" s="0"/>
      <c r="AGX71" s="0"/>
      <c r="AGY71" s="0"/>
      <c r="AGZ71" s="0"/>
      <c r="AHA71" s="0"/>
      <c r="AHB71" s="0"/>
      <c r="AHC71" s="0"/>
      <c r="AHD71" s="0"/>
      <c r="AHE71" s="0"/>
      <c r="AHF71" s="0"/>
      <c r="AHG71" s="0"/>
      <c r="AHH71" s="0"/>
      <c r="AHI71" s="0"/>
      <c r="AHJ71" s="0"/>
      <c r="AHK71" s="0"/>
      <c r="AHL71" s="0"/>
      <c r="AHM71" s="0"/>
      <c r="AHN71" s="0"/>
      <c r="AHO71" s="0"/>
      <c r="AHP71" s="0"/>
      <c r="AHQ71" s="0"/>
      <c r="AHR71" s="0"/>
      <c r="AHS71" s="0"/>
      <c r="AHT71" s="0"/>
      <c r="AHU71" s="0"/>
      <c r="AHV71" s="0"/>
      <c r="AHW71" s="0"/>
      <c r="AHX71" s="0"/>
      <c r="AHY71" s="0"/>
      <c r="AHZ71" s="0"/>
      <c r="AIA71" s="0"/>
      <c r="AIB71" s="0"/>
      <c r="AIC71" s="0"/>
      <c r="AID71" s="0"/>
      <c r="AIE71" s="0"/>
      <c r="AIF71" s="0"/>
      <c r="AIG71" s="0"/>
      <c r="AIH71" s="0"/>
      <c r="AII71" s="0"/>
      <c r="AIJ71" s="0"/>
      <c r="AIK71" s="0"/>
      <c r="AIL71" s="0"/>
      <c r="AIM71" s="0"/>
      <c r="AIN71" s="0"/>
      <c r="AIO71" s="0"/>
      <c r="AIP71" s="0"/>
      <c r="AIQ71" s="0"/>
      <c r="AIR71" s="0"/>
      <c r="AIS71" s="0"/>
      <c r="AIT71" s="0"/>
      <c r="AIU71" s="0"/>
      <c r="AIV71" s="0"/>
      <c r="AIW71" s="0"/>
      <c r="AIX71" s="0"/>
      <c r="AIY71" s="0"/>
      <c r="AIZ71" s="0"/>
      <c r="AJA71" s="0"/>
      <c r="AJB71" s="0"/>
      <c r="AJC71" s="0"/>
      <c r="AJD71" s="0"/>
      <c r="AJE71" s="0"/>
      <c r="AJF71" s="0"/>
      <c r="AJG71" s="0"/>
      <c r="AJH71" s="0"/>
      <c r="AJI71" s="0"/>
      <c r="AJJ71" s="0"/>
      <c r="AJK71" s="0"/>
      <c r="AJL71" s="0"/>
      <c r="AJM71" s="0"/>
      <c r="AJN71" s="0"/>
      <c r="AJO71" s="0"/>
      <c r="AJP71" s="0"/>
      <c r="AJQ71" s="0"/>
      <c r="AJR71" s="0"/>
      <c r="AJS71" s="0"/>
      <c r="AJT71" s="0"/>
      <c r="AJU71" s="0"/>
      <c r="AJV71" s="0"/>
      <c r="AJW71" s="0"/>
      <c r="AJX71" s="0"/>
      <c r="AJY71" s="0"/>
      <c r="AJZ71" s="0"/>
      <c r="AKA71" s="0"/>
      <c r="AKB71" s="0"/>
      <c r="AKC71" s="0"/>
      <c r="AKD71" s="0"/>
      <c r="AKE71" s="0"/>
      <c r="AKF71" s="0"/>
      <c r="AKG71" s="0"/>
      <c r="AKH71" s="0"/>
      <c r="AKI71" s="0"/>
      <c r="AKJ71" s="0"/>
      <c r="AKK71" s="0"/>
      <c r="AKL71" s="0"/>
      <c r="AKM71" s="0"/>
      <c r="AKN71" s="0"/>
      <c r="AKO71" s="0"/>
      <c r="AKP71" s="0"/>
      <c r="AKQ71" s="0"/>
      <c r="AKR71" s="0"/>
      <c r="AKS71" s="0"/>
      <c r="AKT71" s="0"/>
      <c r="AKU71" s="0"/>
      <c r="AKV71" s="0"/>
      <c r="AKW71" s="0"/>
      <c r="AKX71" s="0"/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customFormat="false" ht="16.5" hidden="false" customHeight="true" outlineLevel="0" collapsed="false">
      <c r="A72" s="256"/>
      <c r="B72" s="257"/>
      <c r="C72" s="0"/>
      <c r="D72" s="0"/>
      <c r="E72" s="258" t="str">
        <f aca="false">E9</f>
        <v>Vyztužení stropu</v>
      </c>
      <c r="F72" s="258"/>
      <c r="G72" s="258"/>
      <c r="H72" s="258"/>
      <c r="I72" s="0"/>
      <c r="J72" s="0"/>
      <c r="K72" s="0"/>
      <c r="L72" s="257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  <c r="IX72" s="0"/>
      <c r="IY72" s="0"/>
      <c r="IZ72" s="0"/>
      <c r="JA72" s="0"/>
      <c r="JB72" s="0"/>
      <c r="JC72" s="0"/>
      <c r="JD72" s="0"/>
      <c r="JE72" s="0"/>
      <c r="JF72" s="0"/>
      <c r="JG72" s="0"/>
      <c r="JH72" s="0"/>
      <c r="JI72" s="0"/>
      <c r="JJ72" s="0"/>
      <c r="JK72" s="0"/>
      <c r="JL72" s="0"/>
      <c r="JM72" s="0"/>
      <c r="JN72" s="0"/>
      <c r="JO72" s="0"/>
      <c r="JP72" s="0"/>
      <c r="JQ72" s="0"/>
      <c r="JR72" s="0"/>
      <c r="JS72" s="0"/>
      <c r="JT72" s="0"/>
      <c r="JU72" s="0"/>
      <c r="JV72" s="0"/>
      <c r="JW72" s="0"/>
      <c r="JX72" s="0"/>
      <c r="JY72" s="0"/>
      <c r="JZ72" s="0"/>
      <c r="KA72" s="0"/>
      <c r="KB72" s="0"/>
      <c r="KC72" s="0"/>
      <c r="KD72" s="0"/>
      <c r="KE72" s="0"/>
      <c r="KF72" s="0"/>
      <c r="KG72" s="0"/>
      <c r="KH72" s="0"/>
      <c r="KI72" s="0"/>
      <c r="KJ72" s="0"/>
      <c r="KK72" s="0"/>
      <c r="KL72" s="0"/>
      <c r="KM72" s="0"/>
      <c r="KN72" s="0"/>
      <c r="KO72" s="0"/>
      <c r="KP72" s="0"/>
      <c r="KQ72" s="0"/>
      <c r="KR72" s="0"/>
      <c r="KS72" s="0"/>
      <c r="KT72" s="0"/>
      <c r="KU72" s="0"/>
      <c r="KV72" s="0"/>
      <c r="KW72" s="0"/>
      <c r="KX72" s="0"/>
      <c r="KY72" s="0"/>
      <c r="KZ72" s="0"/>
      <c r="LA72" s="0"/>
      <c r="LB72" s="0"/>
      <c r="LC72" s="0"/>
      <c r="LD72" s="0"/>
      <c r="LE72" s="0"/>
      <c r="LF72" s="0"/>
      <c r="LG72" s="0"/>
      <c r="LH72" s="0"/>
      <c r="LI72" s="0"/>
      <c r="LJ72" s="0"/>
      <c r="LK72" s="0"/>
      <c r="LL72" s="0"/>
      <c r="LM72" s="0"/>
      <c r="LN72" s="0"/>
      <c r="LO72" s="0"/>
      <c r="LP72" s="0"/>
      <c r="LQ72" s="0"/>
      <c r="LR72" s="0"/>
      <c r="LS72" s="0"/>
      <c r="LT72" s="0"/>
      <c r="LU72" s="0"/>
      <c r="LV72" s="0"/>
      <c r="LW72" s="0"/>
      <c r="LX72" s="0"/>
      <c r="LY72" s="0"/>
      <c r="LZ72" s="0"/>
      <c r="MA72" s="0"/>
      <c r="MB72" s="0"/>
      <c r="MC72" s="0"/>
      <c r="MD72" s="0"/>
      <c r="ME72" s="0"/>
      <c r="MF72" s="0"/>
      <c r="MG72" s="0"/>
      <c r="MH72" s="0"/>
      <c r="MI72" s="0"/>
      <c r="MJ72" s="0"/>
      <c r="MK72" s="0"/>
      <c r="ML72" s="0"/>
      <c r="MM72" s="0"/>
      <c r="MN72" s="0"/>
      <c r="MO72" s="0"/>
      <c r="MP72" s="0"/>
      <c r="MQ72" s="0"/>
      <c r="MR72" s="0"/>
      <c r="MS72" s="0"/>
      <c r="MT72" s="0"/>
      <c r="MU72" s="0"/>
      <c r="MV72" s="0"/>
      <c r="MW72" s="0"/>
      <c r="MX72" s="0"/>
      <c r="MY72" s="0"/>
      <c r="MZ72" s="0"/>
      <c r="NA72" s="0"/>
      <c r="NB72" s="0"/>
      <c r="NC72" s="0"/>
      <c r="ND72" s="0"/>
      <c r="NE72" s="0"/>
      <c r="NF72" s="0"/>
      <c r="NG72" s="0"/>
      <c r="NH72" s="0"/>
      <c r="NI72" s="0"/>
      <c r="NJ72" s="0"/>
      <c r="NK72" s="0"/>
      <c r="NL72" s="0"/>
      <c r="NM72" s="0"/>
      <c r="NN72" s="0"/>
      <c r="NO72" s="0"/>
      <c r="NP72" s="0"/>
      <c r="NQ72" s="0"/>
      <c r="NR72" s="0"/>
      <c r="NS72" s="0"/>
      <c r="NT72" s="0"/>
      <c r="NU72" s="0"/>
      <c r="NV72" s="0"/>
      <c r="NW72" s="0"/>
      <c r="NX72" s="0"/>
      <c r="NY72" s="0"/>
      <c r="NZ72" s="0"/>
      <c r="OA72" s="0"/>
      <c r="OB72" s="0"/>
      <c r="OC72" s="0"/>
      <c r="OD72" s="0"/>
      <c r="OE72" s="0"/>
      <c r="OF72" s="0"/>
      <c r="OG72" s="0"/>
      <c r="OH72" s="0"/>
      <c r="OI72" s="0"/>
      <c r="OJ72" s="0"/>
      <c r="OK72" s="0"/>
      <c r="OL72" s="0"/>
      <c r="OM72" s="0"/>
      <c r="ON72" s="0"/>
      <c r="OO72" s="0"/>
      <c r="OP72" s="0"/>
      <c r="OQ72" s="0"/>
      <c r="OR72" s="0"/>
      <c r="OS72" s="0"/>
      <c r="OT72" s="0"/>
      <c r="OU72" s="0"/>
      <c r="OV72" s="0"/>
      <c r="OW72" s="0"/>
      <c r="OX72" s="0"/>
      <c r="OY72" s="0"/>
      <c r="OZ72" s="0"/>
      <c r="PA72" s="0"/>
      <c r="PB72" s="0"/>
      <c r="PC72" s="0"/>
      <c r="PD72" s="0"/>
      <c r="PE72" s="0"/>
      <c r="PF72" s="0"/>
      <c r="PG72" s="0"/>
      <c r="PH72" s="0"/>
      <c r="PI72" s="0"/>
      <c r="PJ72" s="0"/>
      <c r="PK72" s="0"/>
      <c r="PL72" s="0"/>
      <c r="PM72" s="0"/>
      <c r="PN72" s="0"/>
      <c r="PO72" s="0"/>
      <c r="PP72" s="0"/>
      <c r="PQ72" s="0"/>
      <c r="PR72" s="0"/>
      <c r="PS72" s="0"/>
      <c r="PT72" s="0"/>
      <c r="PU72" s="0"/>
      <c r="PV72" s="0"/>
      <c r="PW72" s="0"/>
      <c r="PX72" s="0"/>
      <c r="PY72" s="0"/>
      <c r="PZ72" s="0"/>
      <c r="QA72" s="0"/>
      <c r="QB72" s="0"/>
      <c r="QC72" s="0"/>
      <c r="QD72" s="0"/>
      <c r="QE72" s="0"/>
      <c r="QF72" s="0"/>
      <c r="QG72" s="0"/>
      <c r="QH72" s="0"/>
      <c r="QI72" s="0"/>
      <c r="QJ72" s="0"/>
      <c r="QK72" s="0"/>
      <c r="QL72" s="0"/>
      <c r="QM72" s="0"/>
      <c r="QN72" s="0"/>
      <c r="QO72" s="0"/>
      <c r="QP72" s="0"/>
      <c r="QQ72" s="0"/>
      <c r="QR72" s="0"/>
      <c r="QS72" s="0"/>
      <c r="QT72" s="0"/>
      <c r="QU72" s="0"/>
      <c r="QV72" s="0"/>
      <c r="QW72" s="0"/>
      <c r="QX72" s="0"/>
      <c r="QY72" s="0"/>
      <c r="QZ72" s="0"/>
      <c r="RA72" s="0"/>
      <c r="RB72" s="0"/>
      <c r="RC72" s="0"/>
      <c r="RD72" s="0"/>
      <c r="RE72" s="0"/>
      <c r="RF72" s="0"/>
      <c r="RG72" s="0"/>
      <c r="RH72" s="0"/>
      <c r="RI72" s="0"/>
      <c r="RJ72" s="0"/>
      <c r="RK72" s="0"/>
      <c r="RL72" s="0"/>
      <c r="RM72" s="0"/>
      <c r="RN72" s="0"/>
      <c r="RO72" s="0"/>
      <c r="RP72" s="0"/>
      <c r="RQ72" s="0"/>
      <c r="RR72" s="0"/>
      <c r="RS72" s="0"/>
      <c r="RT72" s="0"/>
      <c r="RU72" s="0"/>
      <c r="RV72" s="0"/>
      <c r="RW72" s="0"/>
      <c r="RX72" s="0"/>
      <c r="RY72" s="0"/>
      <c r="RZ72" s="0"/>
      <c r="SA72" s="0"/>
      <c r="SB72" s="0"/>
      <c r="SC72" s="0"/>
      <c r="SD72" s="0"/>
      <c r="SE72" s="0"/>
      <c r="SF72" s="0"/>
      <c r="SG72" s="0"/>
      <c r="SH72" s="0"/>
      <c r="SI72" s="0"/>
      <c r="SJ72" s="0"/>
      <c r="SK72" s="0"/>
      <c r="SL72" s="0"/>
      <c r="SM72" s="0"/>
      <c r="SN72" s="0"/>
      <c r="SO72" s="0"/>
      <c r="SP72" s="0"/>
      <c r="SQ72" s="0"/>
      <c r="SR72" s="0"/>
      <c r="SS72" s="0"/>
      <c r="ST72" s="0"/>
      <c r="SU72" s="0"/>
      <c r="SV72" s="0"/>
      <c r="SW72" s="0"/>
      <c r="SX72" s="0"/>
      <c r="SY72" s="0"/>
      <c r="SZ72" s="0"/>
      <c r="TA72" s="0"/>
      <c r="TB72" s="0"/>
      <c r="TC72" s="0"/>
      <c r="TD72" s="0"/>
      <c r="TE72" s="0"/>
      <c r="TF72" s="0"/>
      <c r="TG72" s="0"/>
      <c r="TH72" s="0"/>
      <c r="TI72" s="0"/>
      <c r="TJ72" s="0"/>
      <c r="TK72" s="0"/>
      <c r="TL72" s="0"/>
      <c r="TM72" s="0"/>
      <c r="TN72" s="0"/>
      <c r="TO72" s="0"/>
      <c r="TP72" s="0"/>
      <c r="TQ72" s="0"/>
      <c r="TR72" s="0"/>
      <c r="TS72" s="0"/>
      <c r="TT72" s="0"/>
      <c r="TU72" s="0"/>
      <c r="TV72" s="0"/>
      <c r="TW72" s="0"/>
      <c r="TX72" s="0"/>
      <c r="TY72" s="0"/>
      <c r="TZ72" s="0"/>
      <c r="UA72" s="0"/>
      <c r="UB72" s="0"/>
      <c r="UC72" s="0"/>
      <c r="UD72" s="0"/>
      <c r="UE72" s="0"/>
      <c r="UF72" s="0"/>
      <c r="UG72" s="0"/>
      <c r="UH72" s="0"/>
      <c r="UI72" s="0"/>
      <c r="UJ72" s="0"/>
      <c r="UK72" s="0"/>
      <c r="UL72" s="0"/>
      <c r="UM72" s="0"/>
      <c r="UN72" s="0"/>
      <c r="UO72" s="0"/>
      <c r="UP72" s="0"/>
      <c r="UQ72" s="0"/>
      <c r="UR72" s="0"/>
      <c r="US72" s="0"/>
      <c r="UT72" s="0"/>
      <c r="UU72" s="0"/>
      <c r="UV72" s="0"/>
      <c r="UW72" s="0"/>
      <c r="UX72" s="0"/>
      <c r="UY72" s="0"/>
      <c r="UZ72" s="0"/>
      <c r="VA72" s="0"/>
      <c r="VB72" s="0"/>
      <c r="VC72" s="0"/>
      <c r="VD72" s="0"/>
      <c r="VE72" s="0"/>
      <c r="VF72" s="0"/>
      <c r="VG72" s="0"/>
      <c r="VH72" s="0"/>
      <c r="VI72" s="0"/>
      <c r="VJ72" s="0"/>
      <c r="VK72" s="0"/>
      <c r="VL72" s="0"/>
      <c r="VM72" s="0"/>
      <c r="VN72" s="0"/>
      <c r="VO72" s="0"/>
      <c r="VP72" s="0"/>
      <c r="VQ72" s="0"/>
      <c r="VR72" s="0"/>
      <c r="VS72" s="0"/>
      <c r="VT72" s="0"/>
      <c r="VU72" s="0"/>
      <c r="VV72" s="0"/>
      <c r="VW72" s="0"/>
      <c r="VX72" s="0"/>
      <c r="VY72" s="0"/>
      <c r="VZ72" s="0"/>
      <c r="WA72" s="0"/>
      <c r="WB72" s="0"/>
      <c r="WC72" s="0"/>
      <c r="WD72" s="0"/>
      <c r="WE72" s="0"/>
      <c r="WF72" s="0"/>
      <c r="WG72" s="0"/>
      <c r="WH72" s="0"/>
      <c r="WI72" s="0"/>
      <c r="WJ72" s="0"/>
      <c r="WK72" s="0"/>
      <c r="WL72" s="0"/>
      <c r="WM72" s="0"/>
      <c r="WN72" s="0"/>
      <c r="WO72" s="0"/>
      <c r="WP72" s="0"/>
      <c r="WQ72" s="0"/>
      <c r="WR72" s="0"/>
      <c r="WS72" s="0"/>
      <c r="WT72" s="0"/>
      <c r="WU72" s="0"/>
      <c r="WV72" s="0"/>
      <c r="WW72" s="0"/>
      <c r="WX72" s="0"/>
      <c r="WY72" s="0"/>
      <c r="WZ72" s="0"/>
      <c r="XA72" s="0"/>
      <c r="XB72" s="0"/>
      <c r="XC72" s="0"/>
      <c r="XD72" s="0"/>
      <c r="XE72" s="0"/>
      <c r="XF72" s="0"/>
      <c r="XG72" s="0"/>
      <c r="XH72" s="0"/>
      <c r="XI72" s="0"/>
      <c r="XJ72" s="0"/>
      <c r="XK72" s="0"/>
      <c r="XL72" s="0"/>
      <c r="XM72" s="0"/>
      <c r="XN72" s="0"/>
      <c r="XO72" s="0"/>
      <c r="XP72" s="0"/>
      <c r="XQ72" s="0"/>
      <c r="XR72" s="0"/>
      <c r="XS72" s="0"/>
      <c r="XT72" s="0"/>
      <c r="XU72" s="0"/>
      <c r="XV72" s="0"/>
      <c r="XW72" s="0"/>
      <c r="XX72" s="0"/>
      <c r="XY72" s="0"/>
      <c r="XZ72" s="0"/>
      <c r="YA72" s="0"/>
      <c r="YB72" s="0"/>
      <c r="YC72" s="0"/>
      <c r="YD72" s="0"/>
      <c r="YE72" s="0"/>
      <c r="YF72" s="0"/>
      <c r="YG72" s="0"/>
      <c r="YH72" s="0"/>
      <c r="YI72" s="0"/>
      <c r="YJ72" s="0"/>
      <c r="YK72" s="0"/>
      <c r="YL72" s="0"/>
      <c r="YM72" s="0"/>
      <c r="YN72" s="0"/>
      <c r="YO72" s="0"/>
      <c r="YP72" s="0"/>
      <c r="YQ72" s="0"/>
      <c r="YR72" s="0"/>
      <c r="YS72" s="0"/>
      <c r="YT72" s="0"/>
      <c r="YU72" s="0"/>
      <c r="YV72" s="0"/>
      <c r="YW72" s="0"/>
      <c r="YX72" s="0"/>
      <c r="YY72" s="0"/>
      <c r="YZ72" s="0"/>
      <c r="ZA72" s="0"/>
      <c r="ZB72" s="0"/>
      <c r="ZC72" s="0"/>
      <c r="ZD72" s="0"/>
      <c r="ZE72" s="0"/>
      <c r="ZF72" s="0"/>
      <c r="ZG72" s="0"/>
      <c r="ZH72" s="0"/>
      <c r="ZI72" s="0"/>
      <c r="ZJ72" s="0"/>
      <c r="ZK72" s="0"/>
      <c r="ZL72" s="0"/>
      <c r="ZM72" s="0"/>
      <c r="ZN72" s="0"/>
      <c r="ZO72" s="0"/>
      <c r="ZP72" s="0"/>
      <c r="ZQ72" s="0"/>
      <c r="ZR72" s="0"/>
      <c r="ZS72" s="0"/>
      <c r="ZT72" s="0"/>
      <c r="ZU72" s="0"/>
      <c r="ZV72" s="0"/>
      <c r="ZW72" s="0"/>
      <c r="ZX72" s="0"/>
      <c r="ZY72" s="0"/>
      <c r="ZZ72" s="0"/>
      <c r="AAA72" s="0"/>
      <c r="AAB72" s="0"/>
      <c r="AAC72" s="0"/>
      <c r="AAD72" s="0"/>
      <c r="AAE72" s="0"/>
      <c r="AAF72" s="0"/>
      <c r="AAG72" s="0"/>
      <c r="AAH72" s="0"/>
      <c r="AAI72" s="0"/>
      <c r="AAJ72" s="0"/>
      <c r="AAK72" s="0"/>
      <c r="AAL72" s="0"/>
      <c r="AAM72" s="0"/>
      <c r="AAN72" s="0"/>
      <c r="AAO72" s="0"/>
      <c r="AAP72" s="0"/>
      <c r="AAQ72" s="0"/>
      <c r="AAR72" s="0"/>
      <c r="AAS72" s="0"/>
      <c r="AAT72" s="0"/>
      <c r="AAU72" s="0"/>
      <c r="AAV72" s="0"/>
      <c r="AAW72" s="0"/>
      <c r="AAX72" s="0"/>
      <c r="AAY72" s="0"/>
      <c r="AAZ72" s="0"/>
      <c r="ABA72" s="0"/>
      <c r="ABB72" s="0"/>
      <c r="ABC72" s="0"/>
      <c r="ABD72" s="0"/>
      <c r="ABE72" s="0"/>
      <c r="ABF72" s="0"/>
      <c r="ABG72" s="0"/>
      <c r="ABH72" s="0"/>
      <c r="ABI72" s="0"/>
      <c r="ABJ72" s="0"/>
      <c r="ABK72" s="0"/>
      <c r="ABL72" s="0"/>
      <c r="ABM72" s="0"/>
      <c r="ABN72" s="0"/>
      <c r="ABO72" s="0"/>
      <c r="ABP72" s="0"/>
      <c r="ABQ72" s="0"/>
      <c r="ABR72" s="0"/>
      <c r="ABS72" s="0"/>
      <c r="ABT72" s="0"/>
      <c r="ABU72" s="0"/>
      <c r="ABV72" s="0"/>
      <c r="ABW72" s="0"/>
      <c r="ABX72" s="0"/>
      <c r="ABY72" s="0"/>
      <c r="ABZ72" s="0"/>
      <c r="ACA72" s="0"/>
      <c r="ACB72" s="0"/>
      <c r="ACC72" s="0"/>
      <c r="ACD72" s="0"/>
      <c r="ACE72" s="0"/>
      <c r="ACF72" s="0"/>
      <c r="ACG72" s="0"/>
      <c r="ACH72" s="0"/>
      <c r="ACI72" s="0"/>
      <c r="ACJ72" s="0"/>
      <c r="ACK72" s="0"/>
      <c r="ACL72" s="0"/>
      <c r="ACM72" s="0"/>
      <c r="ACN72" s="0"/>
      <c r="ACO72" s="0"/>
      <c r="ACP72" s="0"/>
      <c r="ACQ72" s="0"/>
      <c r="ACR72" s="0"/>
      <c r="ACS72" s="0"/>
      <c r="ACT72" s="0"/>
      <c r="ACU72" s="0"/>
      <c r="ACV72" s="0"/>
      <c r="ACW72" s="0"/>
      <c r="ACX72" s="0"/>
      <c r="ACY72" s="0"/>
      <c r="ACZ72" s="0"/>
      <c r="ADA72" s="0"/>
      <c r="ADB72" s="0"/>
      <c r="ADC72" s="0"/>
      <c r="ADD72" s="0"/>
      <c r="ADE72" s="0"/>
      <c r="ADF72" s="0"/>
      <c r="ADG72" s="0"/>
      <c r="ADH72" s="0"/>
      <c r="ADI72" s="0"/>
      <c r="ADJ72" s="0"/>
      <c r="ADK72" s="0"/>
      <c r="ADL72" s="0"/>
      <c r="ADM72" s="0"/>
      <c r="ADN72" s="0"/>
      <c r="ADO72" s="0"/>
      <c r="ADP72" s="0"/>
      <c r="ADQ72" s="0"/>
      <c r="ADR72" s="0"/>
      <c r="ADS72" s="0"/>
      <c r="ADT72" s="0"/>
      <c r="ADU72" s="0"/>
      <c r="ADV72" s="0"/>
      <c r="ADW72" s="0"/>
      <c r="ADX72" s="0"/>
      <c r="ADY72" s="0"/>
      <c r="ADZ72" s="0"/>
      <c r="AEA72" s="0"/>
      <c r="AEB72" s="0"/>
      <c r="AEC72" s="0"/>
      <c r="AED72" s="0"/>
      <c r="AEE72" s="0"/>
      <c r="AEF72" s="0"/>
      <c r="AEG72" s="0"/>
      <c r="AEH72" s="0"/>
      <c r="AEI72" s="0"/>
      <c r="AEJ72" s="0"/>
      <c r="AEK72" s="0"/>
      <c r="AEL72" s="0"/>
      <c r="AEM72" s="0"/>
      <c r="AEN72" s="0"/>
      <c r="AEO72" s="0"/>
      <c r="AEP72" s="0"/>
      <c r="AEQ72" s="0"/>
      <c r="AER72" s="0"/>
      <c r="AES72" s="0"/>
      <c r="AET72" s="0"/>
      <c r="AEU72" s="0"/>
      <c r="AEV72" s="0"/>
      <c r="AEW72" s="0"/>
      <c r="AEX72" s="0"/>
      <c r="AEY72" s="0"/>
      <c r="AEZ72" s="0"/>
      <c r="AFA72" s="0"/>
      <c r="AFB72" s="0"/>
      <c r="AFC72" s="0"/>
      <c r="AFD72" s="0"/>
      <c r="AFE72" s="0"/>
      <c r="AFF72" s="0"/>
      <c r="AFG72" s="0"/>
      <c r="AFH72" s="0"/>
      <c r="AFI72" s="0"/>
      <c r="AFJ72" s="0"/>
      <c r="AFK72" s="0"/>
      <c r="AFL72" s="0"/>
      <c r="AFM72" s="0"/>
      <c r="AFN72" s="0"/>
      <c r="AFO72" s="0"/>
      <c r="AFP72" s="0"/>
      <c r="AFQ72" s="0"/>
      <c r="AFR72" s="0"/>
      <c r="AFS72" s="0"/>
      <c r="AFT72" s="0"/>
      <c r="AFU72" s="0"/>
      <c r="AFV72" s="0"/>
      <c r="AFW72" s="0"/>
      <c r="AFX72" s="0"/>
      <c r="AFY72" s="0"/>
      <c r="AFZ72" s="0"/>
      <c r="AGA72" s="0"/>
      <c r="AGB72" s="0"/>
      <c r="AGC72" s="0"/>
      <c r="AGD72" s="0"/>
      <c r="AGE72" s="0"/>
      <c r="AGF72" s="0"/>
      <c r="AGG72" s="0"/>
      <c r="AGH72" s="0"/>
      <c r="AGI72" s="0"/>
      <c r="AGJ72" s="0"/>
      <c r="AGK72" s="0"/>
      <c r="AGL72" s="0"/>
      <c r="AGM72" s="0"/>
      <c r="AGN72" s="0"/>
      <c r="AGO72" s="0"/>
      <c r="AGP72" s="0"/>
      <c r="AGQ72" s="0"/>
      <c r="AGR72" s="0"/>
      <c r="AGS72" s="0"/>
      <c r="AGT72" s="0"/>
      <c r="AGU72" s="0"/>
      <c r="AGV72" s="0"/>
      <c r="AGW72" s="0"/>
      <c r="AGX72" s="0"/>
      <c r="AGY72" s="0"/>
      <c r="AGZ72" s="0"/>
      <c r="AHA72" s="0"/>
      <c r="AHB72" s="0"/>
      <c r="AHC72" s="0"/>
      <c r="AHD72" s="0"/>
      <c r="AHE72" s="0"/>
      <c r="AHF72" s="0"/>
      <c r="AHG72" s="0"/>
      <c r="AHH72" s="0"/>
      <c r="AHI72" s="0"/>
      <c r="AHJ72" s="0"/>
      <c r="AHK72" s="0"/>
      <c r="AHL72" s="0"/>
      <c r="AHM72" s="0"/>
      <c r="AHN72" s="0"/>
      <c r="AHO72" s="0"/>
      <c r="AHP72" s="0"/>
      <c r="AHQ72" s="0"/>
      <c r="AHR72" s="0"/>
      <c r="AHS72" s="0"/>
      <c r="AHT72" s="0"/>
      <c r="AHU72" s="0"/>
      <c r="AHV72" s="0"/>
      <c r="AHW72" s="0"/>
      <c r="AHX72" s="0"/>
      <c r="AHY72" s="0"/>
      <c r="AHZ72" s="0"/>
      <c r="AIA72" s="0"/>
      <c r="AIB72" s="0"/>
      <c r="AIC72" s="0"/>
      <c r="AID72" s="0"/>
      <c r="AIE72" s="0"/>
      <c r="AIF72" s="0"/>
      <c r="AIG72" s="0"/>
      <c r="AIH72" s="0"/>
      <c r="AII72" s="0"/>
      <c r="AIJ72" s="0"/>
      <c r="AIK72" s="0"/>
      <c r="AIL72" s="0"/>
      <c r="AIM72" s="0"/>
      <c r="AIN72" s="0"/>
      <c r="AIO72" s="0"/>
      <c r="AIP72" s="0"/>
      <c r="AIQ72" s="0"/>
      <c r="AIR72" s="0"/>
      <c r="AIS72" s="0"/>
      <c r="AIT72" s="0"/>
      <c r="AIU72" s="0"/>
      <c r="AIV72" s="0"/>
      <c r="AIW72" s="0"/>
      <c r="AIX72" s="0"/>
      <c r="AIY72" s="0"/>
      <c r="AIZ72" s="0"/>
      <c r="AJA72" s="0"/>
      <c r="AJB72" s="0"/>
      <c r="AJC72" s="0"/>
      <c r="AJD72" s="0"/>
      <c r="AJE72" s="0"/>
      <c r="AJF72" s="0"/>
      <c r="AJG72" s="0"/>
      <c r="AJH72" s="0"/>
      <c r="AJI72" s="0"/>
      <c r="AJJ72" s="0"/>
      <c r="AJK72" s="0"/>
      <c r="AJL72" s="0"/>
      <c r="AJM72" s="0"/>
      <c r="AJN72" s="0"/>
      <c r="AJO72" s="0"/>
      <c r="AJP72" s="0"/>
      <c r="AJQ72" s="0"/>
      <c r="AJR72" s="0"/>
      <c r="AJS72" s="0"/>
      <c r="AJT72" s="0"/>
      <c r="AJU72" s="0"/>
      <c r="AJV72" s="0"/>
      <c r="AJW72" s="0"/>
      <c r="AJX72" s="0"/>
      <c r="AJY72" s="0"/>
      <c r="AJZ72" s="0"/>
      <c r="AKA72" s="0"/>
      <c r="AKB72" s="0"/>
      <c r="AKC72" s="0"/>
      <c r="AKD72" s="0"/>
      <c r="AKE72" s="0"/>
      <c r="AKF72" s="0"/>
      <c r="AKG72" s="0"/>
      <c r="AKH72" s="0"/>
      <c r="AKI72" s="0"/>
      <c r="AKJ72" s="0"/>
      <c r="AKK72" s="0"/>
      <c r="AKL72" s="0"/>
      <c r="AKM72" s="0"/>
      <c r="AKN72" s="0"/>
      <c r="AKO72" s="0"/>
      <c r="AKP72" s="0"/>
      <c r="AKQ72" s="0"/>
      <c r="AKR72" s="0"/>
      <c r="AKS72" s="0"/>
      <c r="AKT72" s="0"/>
      <c r="AKU72" s="0"/>
      <c r="AKV72" s="0"/>
      <c r="AKW72" s="0"/>
      <c r="AKX72" s="0"/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customFormat="false" ht="6.95" hidden="false" customHeight="true" outlineLevel="0" collapsed="false">
      <c r="A73" s="256"/>
      <c r="B73" s="257"/>
      <c r="C73" s="0"/>
      <c r="D73" s="0"/>
      <c r="E73" s="0"/>
      <c r="F73" s="0"/>
      <c r="G73" s="0"/>
      <c r="H73" s="0"/>
      <c r="I73" s="0"/>
      <c r="J73" s="0"/>
      <c r="K73" s="0"/>
      <c r="L73" s="257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  <c r="IX73" s="0"/>
      <c r="IY73" s="0"/>
      <c r="IZ73" s="0"/>
      <c r="JA73" s="0"/>
      <c r="JB73" s="0"/>
      <c r="JC73" s="0"/>
      <c r="JD73" s="0"/>
      <c r="JE73" s="0"/>
      <c r="JF73" s="0"/>
      <c r="JG73" s="0"/>
      <c r="JH73" s="0"/>
      <c r="JI73" s="0"/>
      <c r="JJ73" s="0"/>
      <c r="JK73" s="0"/>
      <c r="JL73" s="0"/>
      <c r="JM73" s="0"/>
      <c r="JN73" s="0"/>
      <c r="JO73" s="0"/>
      <c r="JP73" s="0"/>
      <c r="JQ73" s="0"/>
      <c r="JR73" s="0"/>
      <c r="JS73" s="0"/>
      <c r="JT73" s="0"/>
      <c r="JU73" s="0"/>
      <c r="JV73" s="0"/>
      <c r="JW73" s="0"/>
      <c r="JX73" s="0"/>
      <c r="JY73" s="0"/>
      <c r="JZ73" s="0"/>
      <c r="KA73" s="0"/>
      <c r="KB73" s="0"/>
      <c r="KC73" s="0"/>
      <c r="KD73" s="0"/>
      <c r="KE73" s="0"/>
      <c r="KF73" s="0"/>
      <c r="KG73" s="0"/>
      <c r="KH73" s="0"/>
      <c r="KI73" s="0"/>
      <c r="KJ73" s="0"/>
      <c r="KK73" s="0"/>
      <c r="KL73" s="0"/>
      <c r="KM73" s="0"/>
      <c r="KN73" s="0"/>
      <c r="KO73" s="0"/>
      <c r="KP73" s="0"/>
      <c r="KQ73" s="0"/>
      <c r="KR73" s="0"/>
      <c r="KS73" s="0"/>
      <c r="KT73" s="0"/>
      <c r="KU73" s="0"/>
      <c r="KV73" s="0"/>
      <c r="KW73" s="0"/>
      <c r="KX73" s="0"/>
      <c r="KY73" s="0"/>
      <c r="KZ73" s="0"/>
      <c r="LA73" s="0"/>
      <c r="LB73" s="0"/>
      <c r="LC73" s="0"/>
      <c r="LD73" s="0"/>
      <c r="LE73" s="0"/>
      <c r="LF73" s="0"/>
      <c r="LG73" s="0"/>
      <c r="LH73" s="0"/>
      <c r="LI73" s="0"/>
      <c r="LJ73" s="0"/>
      <c r="LK73" s="0"/>
      <c r="LL73" s="0"/>
      <c r="LM73" s="0"/>
      <c r="LN73" s="0"/>
      <c r="LO73" s="0"/>
      <c r="LP73" s="0"/>
      <c r="LQ73" s="0"/>
      <c r="LR73" s="0"/>
      <c r="LS73" s="0"/>
      <c r="LT73" s="0"/>
      <c r="LU73" s="0"/>
      <c r="LV73" s="0"/>
      <c r="LW73" s="0"/>
      <c r="LX73" s="0"/>
      <c r="LY73" s="0"/>
      <c r="LZ73" s="0"/>
      <c r="MA73" s="0"/>
      <c r="MB73" s="0"/>
      <c r="MC73" s="0"/>
      <c r="MD73" s="0"/>
      <c r="ME73" s="0"/>
      <c r="MF73" s="0"/>
      <c r="MG73" s="0"/>
      <c r="MH73" s="0"/>
      <c r="MI73" s="0"/>
      <c r="MJ73" s="0"/>
      <c r="MK73" s="0"/>
      <c r="ML73" s="0"/>
      <c r="MM73" s="0"/>
      <c r="MN73" s="0"/>
      <c r="MO73" s="0"/>
      <c r="MP73" s="0"/>
      <c r="MQ73" s="0"/>
      <c r="MR73" s="0"/>
      <c r="MS73" s="0"/>
      <c r="MT73" s="0"/>
      <c r="MU73" s="0"/>
      <c r="MV73" s="0"/>
      <c r="MW73" s="0"/>
      <c r="MX73" s="0"/>
      <c r="MY73" s="0"/>
      <c r="MZ73" s="0"/>
      <c r="NA73" s="0"/>
      <c r="NB73" s="0"/>
      <c r="NC73" s="0"/>
      <c r="ND73" s="0"/>
      <c r="NE73" s="0"/>
      <c r="NF73" s="0"/>
      <c r="NG73" s="0"/>
      <c r="NH73" s="0"/>
      <c r="NI73" s="0"/>
      <c r="NJ73" s="0"/>
      <c r="NK73" s="0"/>
      <c r="NL73" s="0"/>
      <c r="NM73" s="0"/>
      <c r="NN73" s="0"/>
      <c r="NO73" s="0"/>
      <c r="NP73" s="0"/>
      <c r="NQ73" s="0"/>
      <c r="NR73" s="0"/>
      <c r="NS73" s="0"/>
      <c r="NT73" s="0"/>
      <c r="NU73" s="0"/>
      <c r="NV73" s="0"/>
      <c r="NW73" s="0"/>
      <c r="NX73" s="0"/>
      <c r="NY73" s="0"/>
      <c r="NZ73" s="0"/>
      <c r="OA73" s="0"/>
      <c r="OB73" s="0"/>
      <c r="OC73" s="0"/>
      <c r="OD73" s="0"/>
      <c r="OE73" s="0"/>
      <c r="OF73" s="0"/>
      <c r="OG73" s="0"/>
      <c r="OH73" s="0"/>
      <c r="OI73" s="0"/>
      <c r="OJ73" s="0"/>
      <c r="OK73" s="0"/>
      <c r="OL73" s="0"/>
      <c r="OM73" s="0"/>
      <c r="ON73" s="0"/>
      <c r="OO73" s="0"/>
      <c r="OP73" s="0"/>
      <c r="OQ73" s="0"/>
      <c r="OR73" s="0"/>
      <c r="OS73" s="0"/>
      <c r="OT73" s="0"/>
      <c r="OU73" s="0"/>
      <c r="OV73" s="0"/>
      <c r="OW73" s="0"/>
      <c r="OX73" s="0"/>
      <c r="OY73" s="0"/>
      <c r="OZ73" s="0"/>
      <c r="PA73" s="0"/>
      <c r="PB73" s="0"/>
      <c r="PC73" s="0"/>
      <c r="PD73" s="0"/>
      <c r="PE73" s="0"/>
      <c r="PF73" s="0"/>
      <c r="PG73" s="0"/>
      <c r="PH73" s="0"/>
      <c r="PI73" s="0"/>
      <c r="PJ73" s="0"/>
      <c r="PK73" s="0"/>
      <c r="PL73" s="0"/>
      <c r="PM73" s="0"/>
      <c r="PN73" s="0"/>
      <c r="PO73" s="0"/>
      <c r="PP73" s="0"/>
      <c r="PQ73" s="0"/>
      <c r="PR73" s="0"/>
      <c r="PS73" s="0"/>
      <c r="PT73" s="0"/>
      <c r="PU73" s="0"/>
      <c r="PV73" s="0"/>
      <c r="PW73" s="0"/>
      <c r="PX73" s="0"/>
      <c r="PY73" s="0"/>
      <c r="PZ73" s="0"/>
      <c r="QA73" s="0"/>
      <c r="QB73" s="0"/>
      <c r="QC73" s="0"/>
      <c r="QD73" s="0"/>
      <c r="QE73" s="0"/>
      <c r="QF73" s="0"/>
      <c r="QG73" s="0"/>
      <c r="QH73" s="0"/>
      <c r="QI73" s="0"/>
      <c r="QJ73" s="0"/>
      <c r="QK73" s="0"/>
      <c r="QL73" s="0"/>
      <c r="QM73" s="0"/>
      <c r="QN73" s="0"/>
      <c r="QO73" s="0"/>
      <c r="QP73" s="0"/>
      <c r="QQ73" s="0"/>
      <c r="QR73" s="0"/>
      <c r="QS73" s="0"/>
      <c r="QT73" s="0"/>
      <c r="QU73" s="0"/>
      <c r="QV73" s="0"/>
      <c r="QW73" s="0"/>
      <c r="QX73" s="0"/>
      <c r="QY73" s="0"/>
      <c r="QZ73" s="0"/>
      <c r="RA73" s="0"/>
      <c r="RB73" s="0"/>
      <c r="RC73" s="0"/>
      <c r="RD73" s="0"/>
      <c r="RE73" s="0"/>
      <c r="RF73" s="0"/>
      <c r="RG73" s="0"/>
      <c r="RH73" s="0"/>
      <c r="RI73" s="0"/>
      <c r="RJ73" s="0"/>
      <c r="RK73" s="0"/>
      <c r="RL73" s="0"/>
      <c r="RM73" s="0"/>
      <c r="RN73" s="0"/>
      <c r="RO73" s="0"/>
      <c r="RP73" s="0"/>
      <c r="RQ73" s="0"/>
      <c r="RR73" s="0"/>
      <c r="RS73" s="0"/>
      <c r="RT73" s="0"/>
      <c r="RU73" s="0"/>
      <c r="RV73" s="0"/>
      <c r="RW73" s="0"/>
      <c r="RX73" s="0"/>
      <c r="RY73" s="0"/>
      <c r="RZ73" s="0"/>
      <c r="SA73" s="0"/>
      <c r="SB73" s="0"/>
      <c r="SC73" s="0"/>
      <c r="SD73" s="0"/>
      <c r="SE73" s="0"/>
      <c r="SF73" s="0"/>
      <c r="SG73" s="0"/>
      <c r="SH73" s="0"/>
      <c r="SI73" s="0"/>
      <c r="SJ73" s="0"/>
      <c r="SK73" s="0"/>
      <c r="SL73" s="0"/>
      <c r="SM73" s="0"/>
      <c r="SN73" s="0"/>
      <c r="SO73" s="0"/>
      <c r="SP73" s="0"/>
      <c r="SQ73" s="0"/>
      <c r="SR73" s="0"/>
      <c r="SS73" s="0"/>
      <c r="ST73" s="0"/>
      <c r="SU73" s="0"/>
      <c r="SV73" s="0"/>
      <c r="SW73" s="0"/>
      <c r="SX73" s="0"/>
      <c r="SY73" s="0"/>
      <c r="SZ73" s="0"/>
      <c r="TA73" s="0"/>
      <c r="TB73" s="0"/>
      <c r="TC73" s="0"/>
      <c r="TD73" s="0"/>
      <c r="TE73" s="0"/>
      <c r="TF73" s="0"/>
      <c r="TG73" s="0"/>
      <c r="TH73" s="0"/>
      <c r="TI73" s="0"/>
      <c r="TJ73" s="0"/>
      <c r="TK73" s="0"/>
      <c r="TL73" s="0"/>
      <c r="TM73" s="0"/>
      <c r="TN73" s="0"/>
      <c r="TO73" s="0"/>
      <c r="TP73" s="0"/>
      <c r="TQ73" s="0"/>
      <c r="TR73" s="0"/>
      <c r="TS73" s="0"/>
      <c r="TT73" s="0"/>
      <c r="TU73" s="0"/>
      <c r="TV73" s="0"/>
      <c r="TW73" s="0"/>
      <c r="TX73" s="0"/>
      <c r="TY73" s="0"/>
      <c r="TZ73" s="0"/>
      <c r="UA73" s="0"/>
      <c r="UB73" s="0"/>
      <c r="UC73" s="0"/>
      <c r="UD73" s="0"/>
      <c r="UE73" s="0"/>
      <c r="UF73" s="0"/>
      <c r="UG73" s="0"/>
      <c r="UH73" s="0"/>
      <c r="UI73" s="0"/>
      <c r="UJ73" s="0"/>
      <c r="UK73" s="0"/>
      <c r="UL73" s="0"/>
      <c r="UM73" s="0"/>
      <c r="UN73" s="0"/>
      <c r="UO73" s="0"/>
      <c r="UP73" s="0"/>
      <c r="UQ73" s="0"/>
      <c r="UR73" s="0"/>
      <c r="US73" s="0"/>
      <c r="UT73" s="0"/>
      <c r="UU73" s="0"/>
      <c r="UV73" s="0"/>
      <c r="UW73" s="0"/>
      <c r="UX73" s="0"/>
      <c r="UY73" s="0"/>
      <c r="UZ73" s="0"/>
      <c r="VA73" s="0"/>
      <c r="VB73" s="0"/>
      <c r="VC73" s="0"/>
      <c r="VD73" s="0"/>
      <c r="VE73" s="0"/>
      <c r="VF73" s="0"/>
      <c r="VG73" s="0"/>
      <c r="VH73" s="0"/>
      <c r="VI73" s="0"/>
      <c r="VJ73" s="0"/>
      <c r="VK73" s="0"/>
      <c r="VL73" s="0"/>
      <c r="VM73" s="0"/>
      <c r="VN73" s="0"/>
      <c r="VO73" s="0"/>
      <c r="VP73" s="0"/>
      <c r="VQ73" s="0"/>
      <c r="VR73" s="0"/>
      <c r="VS73" s="0"/>
      <c r="VT73" s="0"/>
      <c r="VU73" s="0"/>
      <c r="VV73" s="0"/>
      <c r="VW73" s="0"/>
      <c r="VX73" s="0"/>
      <c r="VY73" s="0"/>
      <c r="VZ73" s="0"/>
      <c r="WA73" s="0"/>
      <c r="WB73" s="0"/>
      <c r="WC73" s="0"/>
      <c r="WD73" s="0"/>
      <c r="WE73" s="0"/>
      <c r="WF73" s="0"/>
      <c r="WG73" s="0"/>
      <c r="WH73" s="0"/>
      <c r="WI73" s="0"/>
      <c r="WJ73" s="0"/>
      <c r="WK73" s="0"/>
      <c r="WL73" s="0"/>
      <c r="WM73" s="0"/>
      <c r="WN73" s="0"/>
      <c r="WO73" s="0"/>
      <c r="WP73" s="0"/>
      <c r="WQ73" s="0"/>
      <c r="WR73" s="0"/>
      <c r="WS73" s="0"/>
      <c r="WT73" s="0"/>
      <c r="WU73" s="0"/>
      <c r="WV73" s="0"/>
      <c r="WW73" s="0"/>
      <c r="WX73" s="0"/>
      <c r="WY73" s="0"/>
      <c r="WZ73" s="0"/>
      <c r="XA73" s="0"/>
      <c r="XB73" s="0"/>
      <c r="XC73" s="0"/>
      <c r="XD73" s="0"/>
      <c r="XE73" s="0"/>
      <c r="XF73" s="0"/>
      <c r="XG73" s="0"/>
      <c r="XH73" s="0"/>
      <c r="XI73" s="0"/>
      <c r="XJ73" s="0"/>
      <c r="XK73" s="0"/>
      <c r="XL73" s="0"/>
      <c r="XM73" s="0"/>
      <c r="XN73" s="0"/>
      <c r="XO73" s="0"/>
      <c r="XP73" s="0"/>
      <c r="XQ73" s="0"/>
      <c r="XR73" s="0"/>
      <c r="XS73" s="0"/>
      <c r="XT73" s="0"/>
      <c r="XU73" s="0"/>
      <c r="XV73" s="0"/>
      <c r="XW73" s="0"/>
      <c r="XX73" s="0"/>
      <c r="XY73" s="0"/>
      <c r="XZ73" s="0"/>
      <c r="YA73" s="0"/>
      <c r="YB73" s="0"/>
      <c r="YC73" s="0"/>
      <c r="YD73" s="0"/>
      <c r="YE73" s="0"/>
      <c r="YF73" s="0"/>
      <c r="YG73" s="0"/>
      <c r="YH73" s="0"/>
      <c r="YI73" s="0"/>
      <c r="YJ73" s="0"/>
      <c r="YK73" s="0"/>
      <c r="YL73" s="0"/>
      <c r="YM73" s="0"/>
      <c r="YN73" s="0"/>
      <c r="YO73" s="0"/>
      <c r="YP73" s="0"/>
      <c r="YQ73" s="0"/>
      <c r="YR73" s="0"/>
      <c r="YS73" s="0"/>
      <c r="YT73" s="0"/>
      <c r="YU73" s="0"/>
      <c r="YV73" s="0"/>
      <c r="YW73" s="0"/>
      <c r="YX73" s="0"/>
      <c r="YY73" s="0"/>
      <c r="YZ73" s="0"/>
      <c r="ZA73" s="0"/>
      <c r="ZB73" s="0"/>
      <c r="ZC73" s="0"/>
      <c r="ZD73" s="0"/>
      <c r="ZE73" s="0"/>
      <c r="ZF73" s="0"/>
      <c r="ZG73" s="0"/>
      <c r="ZH73" s="0"/>
      <c r="ZI73" s="0"/>
      <c r="ZJ73" s="0"/>
      <c r="ZK73" s="0"/>
      <c r="ZL73" s="0"/>
      <c r="ZM73" s="0"/>
      <c r="ZN73" s="0"/>
      <c r="ZO73" s="0"/>
      <c r="ZP73" s="0"/>
      <c r="ZQ73" s="0"/>
      <c r="ZR73" s="0"/>
      <c r="ZS73" s="0"/>
      <c r="ZT73" s="0"/>
      <c r="ZU73" s="0"/>
      <c r="ZV73" s="0"/>
      <c r="ZW73" s="0"/>
      <c r="ZX73" s="0"/>
      <c r="ZY73" s="0"/>
      <c r="ZZ73" s="0"/>
      <c r="AAA73" s="0"/>
      <c r="AAB73" s="0"/>
      <c r="AAC73" s="0"/>
      <c r="AAD73" s="0"/>
      <c r="AAE73" s="0"/>
      <c r="AAF73" s="0"/>
      <c r="AAG73" s="0"/>
      <c r="AAH73" s="0"/>
      <c r="AAI73" s="0"/>
      <c r="AAJ73" s="0"/>
      <c r="AAK73" s="0"/>
      <c r="AAL73" s="0"/>
      <c r="AAM73" s="0"/>
      <c r="AAN73" s="0"/>
      <c r="AAO73" s="0"/>
      <c r="AAP73" s="0"/>
      <c r="AAQ73" s="0"/>
      <c r="AAR73" s="0"/>
      <c r="AAS73" s="0"/>
      <c r="AAT73" s="0"/>
      <c r="AAU73" s="0"/>
      <c r="AAV73" s="0"/>
      <c r="AAW73" s="0"/>
      <c r="AAX73" s="0"/>
      <c r="AAY73" s="0"/>
      <c r="AAZ73" s="0"/>
      <c r="ABA73" s="0"/>
      <c r="ABB73" s="0"/>
      <c r="ABC73" s="0"/>
      <c r="ABD73" s="0"/>
      <c r="ABE73" s="0"/>
      <c r="ABF73" s="0"/>
      <c r="ABG73" s="0"/>
      <c r="ABH73" s="0"/>
      <c r="ABI73" s="0"/>
      <c r="ABJ73" s="0"/>
      <c r="ABK73" s="0"/>
      <c r="ABL73" s="0"/>
      <c r="ABM73" s="0"/>
      <c r="ABN73" s="0"/>
      <c r="ABO73" s="0"/>
      <c r="ABP73" s="0"/>
      <c r="ABQ73" s="0"/>
      <c r="ABR73" s="0"/>
      <c r="ABS73" s="0"/>
      <c r="ABT73" s="0"/>
      <c r="ABU73" s="0"/>
      <c r="ABV73" s="0"/>
      <c r="ABW73" s="0"/>
      <c r="ABX73" s="0"/>
      <c r="ABY73" s="0"/>
      <c r="ABZ73" s="0"/>
      <c r="ACA73" s="0"/>
      <c r="ACB73" s="0"/>
      <c r="ACC73" s="0"/>
      <c r="ACD73" s="0"/>
      <c r="ACE73" s="0"/>
      <c r="ACF73" s="0"/>
      <c r="ACG73" s="0"/>
      <c r="ACH73" s="0"/>
      <c r="ACI73" s="0"/>
      <c r="ACJ73" s="0"/>
      <c r="ACK73" s="0"/>
      <c r="ACL73" s="0"/>
      <c r="ACM73" s="0"/>
      <c r="ACN73" s="0"/>
      <c r="ACO73" s="0"/>
      <c r="ACP73" s="0"/>
      <c r="ACQ73" s="0"/>
      <c r="ACR73" s="0"/>
      <c r="ACS73" s="0"/>
      <c r="ACT73" s="0"/>
      <c r="ACU73" s="0"/>
      <c r="ACV73" s="0"/>
      <c r="ACW73" s="0"/>
      <c r="ACX73" s="0"/>
      <c r="ACY73" s="0"/>
      <c r="ACZ73" s="0"/>
      <c r="ADA73" s="0"/>
      <c r="ADB73" s="0"/>
      <c r="ADC73" s="0"/>
      <c r="ADD73" s="0"/>
      <c r="ADE73" s="0"/>
      <c r="ADF73" s="0"/>
      <c r="ADG73" s="0"/>
      <c r="ADH73" s="0"/>
      <c r="ADI73" s="0"/>
      <c r="ADJ73" s="0"/>
      <c r="ADK73" s="0"/>
      <c r="ADL73" s="0"/>
      <c r="ADM73" s="0"/>
      <c r="ADN73" s="0"/>
      <c r="ADO73" s="0"/>
      <c r="ADP73" s="0"/>
      <c r="ADQ73" s="0"/>
      <c r="ADR73" s="0"/>
      <c r="ADS73" s="0"/>
      <c r="ADT73" s="0"/>
      <c r="ADU73" s="0"/>
      <c r="ADV73" s="0"/>
      <c r="ADW73" s="0"/>
      <c r="ADX73" s="0"/>
      <c r="ADY73" s="0"/>
      <c r="ADZ73" s="0"/>
      <c r="AEA73" s="0"/>
      <c r="AEB73" s="0"/>
      <c r="AEC73" s="0"/>
      <c r="AED73" s="0"/>
      <c r="AEE73" s="0"/>
      <c r="AEF73" s="0"/>
      <c r="AEG73" s="0"/>
      <c r="AEH73" s="0"/>
      <c r="AEI73" s="0"/>
      <c r="AEJ73" s="0"/>
      <c r="AEK73" s="0"/>
      <c r="AEL73" s="0"/>
      <c r="AEM73" s="0"/>
      <c r="AEN73" s="0"/>
      <c r="AEO73" s="0"/>
      <c r="AEP73" s="0"/>
      <c r="AEQ73" s="0"/>
      <c r="AER73" s="0"/>
      <c r="AES73" s="0"/>
      <c r="AET73" s="0"/>
      <c r="AEU73" s="0"/>
      <c r="AEV73" s="0"/>
      <c r="AEW73" s="0"/>
      <c r="AEX73" s="0"/>
      <c r="AEY73" s="0"/>
      <c r="AEZ73" s="0"/>
      <c r="AFA73" s="0"/>
      <c r="AFB73" s="0"/>
      <c r="AFC73" s="0"/>
      <c r="AFD73" s="0"/>
      <c r="AFE73" s="0"/>
      <c r="AFF73" s="0"/>
      <c r="AFG73" s="0"/>
      <c r="AFH73" s="0"/>
      <c r="AFI73" s="0"/>
      <c r="AFJ73" s="0"/>
      <c r="AFK73" s="0"/>
      <c r="AFL73" s="0"/>
      <c r="AFM73" s="0"/>
      <c r="AFN73" s="0"/>
      <c r="AFO73" s="0"/>
      <c r="AFP73" s="0"/>
      <c r="AFQ73" s="0"/>
      <c r="AFR73" s="0"/>
      <c r="AFS73" s="0"/>
      <c r="AFT73" s="0"/>
      <c r="AFU73" s="0"/>
      <c r="AFV73" s="0"/>
      <c r="AFW73" s="0"/>
      <c r="AFX73" s="0"/>
      <c r="AFY73" s="0"/>
      <c r="AFZ73" s="0"/>
      <c r="AGA73" s="0"/>
      <c r="AGB73" s="0"/>
      <c r="AGC73" s="0"/>
      <c r="AGD73" s="0"/>
      <c r="AGE73" s="0"/>
      <c r="AGF73" s="0"/>
      <c r="AGG73" s="0"/>
      <c r="AGH73" s="0"/>
      <c r="AGI73" s="0"/>
      <c r="AGJ73" s="0"/>
      <c r="AGK73" s="0"/>
      <c r="AGL73" s="0"/>
      <c r="AGM73" s="0"/>
      <c r="AGN73" s="0"/>
      <c r="AGO73" s="0"/>
      <c r="AGP73" s="0"/>
      <c r="AGQ73" s="0"/>
      <c r="AGR73" s="0"/>
      <c r="AGS73" s="0"/>
      <c r="AGT73" s="0"/>
      <c r="AGU73" s="0"/>
      <c r="AGV73" s="0"/>
      <c r="AGW73" s="0"/>
      <c r="AGX73" s="0"/>
      <c r="AGY73" s="0"/>
      <c r="AGZ73" s="0"/>
      <c r="AHA73" s="0"/>
      <c r="AHB73" s="0"/>
      <c r="AHC73" s="0"/>
      <c r="AHD73" s="0"/>
      <c r="AHE73" s="0"/>
      <c r="AHF73" s="0"/>
      <c r="AHG73" s="0"/>
      <c r="AHH73" s="0"/>
      <c r="AHI73" s="0"/>
      <c r="AHJ73" s="0"/>
      <c r="AHK73" s="0"/>
      <c r="AHL73" s="0"/>
      <c r="AHM73" s="0"/>
      <c r="AHN73" s="0"/>
      <c r="AHO73" s="0"/>
      <c r="AHP73" s="0"/>
      <c r="AHQ73" s="0"/>
      <c r="AHR73" s="0"/>
      <c r="AHS73" s="0"/>
      <c r="AHT73" s="0"/>
      <c r="AHU73" s="0"/>
      <c r="AHV73" s="0"/>
      <c r="AHW73" s="0"/>
      <c r="AHX73" s="0"/>
      <c r="AHY73" s="0"/>
      <c r="AHZ73" s="0"/>
      <c r="AIA73" s="0"/>
      <c r="AIB73" s="0"/>
      <c r="AIC73" s="0"/>
      <c r="AID73" s="0"/>
      <c r="AIE73" s="0"/>
      <c r="AIF73" s="0"/>
      <c r="AIG73" s="0"/>
      <c r="AIH73" s="0"/>
      <c r="AII73" s="0"/>
      <c r="AIJ73" s="0"/>
      <c r="AIK73" s="0"/>
      <c r="AIL73" s="0"/>
      <c r="AIM73" s="0"/>
      <c r="AIN73" s="0"/>
      <c r="AIO73" s="0"/>
      <c r="AIP73" s="0"/>
      <c r="AIQ73" s="0"/>
      <c r="AIR73" s="0"/>
      <c r="AIS73" s="0"/>
      <c r="AIT73" s="0"/>
      <c r="AIU73" s="0"/>
      <c r="AIV73" s="0"/>
      <c r="AIW73" s="0"/>
      <c r="AIX73" s="0"/>
      <c r="AIY73" s="0"/>
      <c r="AIZ73" s="0"/>
      <c r="AJA73" s="0"/>
      <c r="AJB73" s="0"/>
      <c r="AJC73" s="0"/>
      <c r="AJD73" s="0"/>
      <c r="AJE73" s="0"/>
      <c r="AJF73" s="0"/>
      <c r="AJG73" s="0"/>
      <c r="AJH73" s="0"/>
      <c r="AJI73" s="0"/>
      <c r="AJJ73" s="0"/>
      <c r="AJK73" s="0"/>
      <c r="AJL73" s="0"/>
      <c r="AJM73" s="0"/>
      <c r="AJN73" s="0"/>
      <c r="AJO73" s="0"/>
      <c r="AJP73" s="0"/>
      <c r="AJQ73" s="0"/>
      <c r="AJR73" s="0"/>
      <c r="AJS73" s="0"/>
      <c r="AJT73" s="0"/>
      <c r="AJU73" s="0"/>
      <c r="AJV73" s="0"/>
      <c r="AJW73" s="0"/>
      <c r="AJX73" s="0"/>
      <c r="AJY73" s="0"/>
      <c r="AJZ73" s="0"/>
      <c r="AKA73" s="0"/>
      <c r="AKB73" s="0"/>
      <c r="AKC73" s="0"/>
      <c r="AKD73" s="0"/>
      <c r="AKE73" s="0"/>
      <c r="AKF73" s="0"/>
      <c r="AKG73" s="0"/>
      <c r="AKH73" s="0"/>
      <c r="AKI73" s="0"/>
      <c r="AKJ73" s="0"/>
      <c r="AKK73" s="0"/>
      <c r="AKL73" s="0"/>
      <c r="AKM73" s="0"/>
      <c r="AKN73" s="0"/>
      <c r="AKO73" s="0"/>
      <c r="AKP73" s="0"/>
      <c r="AKQ73" s="0"/>
      <c r="AKR73" s="0"/>
      <c r="AKS73" s="0"/>
      <c r="AKT73" s="0"/>
      <c r="AKU73" s="0"/>
      <c r="AKV73" s="0"/>
      <c r="AKW73" s="0"/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customFormat="false" ht="12" hidden="false" customHeight="true" outlineLevel="0" collapsed="false">
      <c r="A74" s="256"/>
      <c r="B74" s="257"/>
      <c r="C74" s="254" t="s">
        <v>19</v>
      </c>
      <c r="D74" s="0"/>
      <c r="E74" s="0"/>
      <c r="F74" s="248" t="n">
        <f aca="false">F12</f>
        <v>0</v>
      </c>
      <c r="G74" s="0"/>
      <c r="H74" s="0"/>
      <c r="I74" s="254" t="s">
        <v>20</v>
      </c>
      <c r="J74" s="259"/>
      <c r="K74" s="0"/>
      <c r="L74" s="257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  <c r="IX74" s="0"/>
      <c r="IY74" s="0"/>
      <c r="IZ74" s="0"/>
      <c r="JA74" s="0"/>
      <c r="JB74" s="0"/>
      <c r="JC74" s="0"/>
      <c r="JD74" s="0"/>
      <c r="JE74" s="0"/>
      <c r="JF74" s="0"/>
      <c r="JG74" s="0"/>
      <c r="JH74" s="0"/>
      <c r="JI74" s="0"/>
      <c r="JJ74" s="0"/>
      <c r="JK74" s="0"/>
      <c r="JL74" s="0"/>
      <c r="JM74" s="0"/>
      <c r="JN74" s="0"/>
      <c r="JO74" s="0"/>
      <c r="JP74" s="0"/>
      <c r="JQ74" s="0"/>
      <c r="JR74" s="0"/>
      <c r="JS74" s="0"/>
      <c r="JT74" s="0"/>
      <c r="JU74" s="0"/>
      <c r="JV74" s="0"/>
      <c r="JW74" s="0"/>
      <c r="JX74" s="0"/>
      <c r="JY74" s="0"/>
      <c r="JZ74" s="0"/>
      <c r="KA74" s="0"/>
      <c r="KB74" s="0"/>
      <c r="KC74" s="0"/>
      <c r="KD74" s="0"/>
      <c r="KE74" s="0"/>
      <c r="KF74" s="0"/>
      <c r="KG74" s="0"/>
      <c r="KH74" s="0"/>
      <c r="KI74" s="0"/>
      <c r="KJ74" s="0"/>
      <c r="KK74" s="0"/>
      <c r="KL74" s="0"/>
      <c r="KM74" s="0"/>
      <c r="KN74" s="0"/>
      <c r="KO74" s="0"/>
      <c r="KP74" s="0"/>
      <c r="KQ74" s="0"/>
      <c r="KR74" s="0"/>
      <c r="KS74" s="0"/>
      <c r="KT74" s="0"/>
      <c r="KU74" s="0"/>
      <c r="KV74" s="0"/>
      <c r="KW74" s="0"/>
      <c r="KX74" s="0"/>
      <c r="KY74" s="0"/>
      <c r="KZ74" s="0"/>
      <c r="LA74" s="0"/>
      <c r="LB74" s="0"/>
      <c r="LC74" s="0"/>
      <c r="LD74" s="0"/>
      <c r="LE74" s="0"/>
      <c r="LF74" s="0"/>
      <c r="LG74" s="0"/>
      <c r="LH74" s="0"/>
      <c r="LI74" s="0"/>
      <c r="LJ74" s="0"/>
      <c r="LK74" s="0"/>
      <c r="LL74" s="0"/>
      <c r="LM74" s="0"/>
      <c r="LN74" s="0"/>
      <c r="LO74" s="0"/>
      <c r="LP74" s="0"/>
      <c r="LQ74" s="0"/>
      <c r="LR74" s="0"/>
      <c r="LS74" s="0"/>
      <c r="LT74" s="0"/>
      <c r="LU74" s="0"/>
      <c r="LV74" s="0"/>
      <c r="LW74" s="0"/>
      <c r="LX74" s="0"/>
      <c r="LY74" s="0"/>
      <c r="LZ74" s="0"/>
      <c r="MA74" s="0"/>
      <c r="MB74" s="0"/>
      <c r="MC74" s="0"/>
      <c r="MD74" s="0"/>
      <c r="ME74" s="0"/>
      <c r="MF74" s="0"/>
      <c r="MG74" s="0"/>
      <c r="MH74" s="0"/>
      <c r="MI74" s="0"/>
      <c r="MJ74" s="0"/>
      <c r="MK74" s="0"/>
      <c r="ML74" s="0"/>
      <c r="MM74" s="0"/>
      <c r="MN74" s="0"/>
      <c r="MO74" s="0"/>
      <c r="MP74" s="0"/>
      <c r="MQ74" s="0"/>
      <c r="MR74" s="0"/>
      <c r="MS74" s="0"/>
      <c r="MT74" s="0"/>
      <c r="MU74" s="0"/>
      <c r="MV74" s="0"/>
      <c r="MW74" s="0"/>
      <c r="MX74" s="0"/>
      <c r="MY74" s="0"/>
      <c r="MZ74" s="0"/>
      <c r="NA74" s="0"/>
      <c r="NB74" s="0"/>
      <c r="NC74" s="0"/>
      <c r="ND74" s="0"/>
      <c r="NE74" s="0"/>
      <c r="NF74" s="0"/>
      <c r="NG74" s="0"/>
      <c r="NH74" s="0"/>
      <c r="NI74" s="0"/>
      <c r="NJ74" s="0"/>
      <c r="NK74" s="0"/>
      <c r="NL74" s="0"/>
      <c r="NM74" s="0"/>
      <c r="NN74" s="0"/>
      <c r="NO74" s="0"/>
      <c r="NP74" s="0"/>
      <c r="NQ74" s="0"/>
      <c r="NR74" s="0"/>
      <c r="NS74" s="0"/>
      <c r="NT74" s="0"/>
      <c r="NU74" s="0"/>
      <c r="NV74" s="0"/>
      <c r="NW74" s="0"/>
      <c r="NX74" s="0"/>
      <c r="NY74" s="0"/>
      <c r="NZ74" s="0"/>
      <c r="OA74" s="0"/>
      <c r="OB74" s="0"/>
      <c r="OC74" s="0"/>
      <c r="OD74" s="0"/>
      <c r="OE74" s="0"/>
      <c r="OF74" s="0"/>
      <c r="OG74" s="0"/>
      <c r="OH74" s="0"/>
      <c r="OI74" s="0"/>
      <c r="OJ74" s="0"/>
      <c r="OK74" s="0"/>
      <c r="OL74" s="0"/>
      <c r="OM74" s="0"/>
      <c r="ON74" s="0"/>
      <c r="OO74" s="0"/>
      <c r="OP74" s="0"/>
      <c r="OQ74" s="0"/>
      <c r="OR74" s="0"/>
      <c r="OS74" s="0"/>
      <c r="OT74" s="0"/>
      <c r="OU74" s="0"/>
      <c r="OV74" s="0"/>
      <c r="OW74" s="0"/>
      <c r="OX74" s="0"/>
      <c r="OY74" s="0"/>
      <c r="OZ74" s="0"/>
      <c r="PA74" s="0"/>
      <c r="PB74" s="0"/>
      <c r="PC74" s="0"/>
      <c r="PD74" s="0"/>
      <c r="PE74" s="0"/>
      <c r="PF74" s="0"/>
      <c r="PG74" s="0"/>
      <c r="PH74" s="0"/>
      <c r="PI74" s="0"/>
      <c r="PJ74" s="0"/>
      <c r="PK74" s="0"/>
      <c r="PL74" s="0"/>
      <c r="PM74" s="0"/>
      <c r="PN74" s="0"/>
      <c r="PO74" s="0"/>
      <c r="PP74" s="0"/>
      <c r="PQ74" s="0"/>
      <c r="PR74" s="0"/>
      <c r="PS74" s="0"/>
      <c r="PT74" s="0"/>
      <c r="PU74" s="0"/>
      <c r="PV74" s="0"/>
      <c r="PW74" s="0"/>
      <c r="PX74" s="0"/>
      <c r="PY74" s="0"/>
      <c r="PZ74" s="0"/>
      <c r="QA74" s="0"/>
      <c r="QB74" s="0"/>
      <c r="QC74" s="0"/>
      <c r="QD74" s="0"/>
      <c r="QE74" s="0"/>
      <c r="QF74" s="0"/>
      <c r="QG74" s="0"/>
      <c r="QH74" s="0"/>
      <c r="QI74" s="0"/>
      <c r="QJ74" s="0"/>
      <c r="QK74" s="0"/>
      <c r="QL74" s="0"/>
      <c r="QM74" s="0"/>
      <c r="QN74" s="0"/>
      <c r="QO74" s="0"/>
      <c r="QP74" s="0"/>
      <c r="QQ74" s="0"/>
      <c r="QR74" s="0"/>
      <c r="QS74" s="0"/>
      <c r="QT74" s="0"/>
      <c r="QU74" s="0"/>
      <c r="QV74" s="0"/>
      <c r="QW74" s="0"/>
      <c r="QX74" s="0"/>
      <c r="QY74" s="0"/>
      <c r="QZ74" s="0"/>
      <c r="RA74" s="0"/>
      <c r="RB74" s="0"/>
      <c r="RC74" s="0"/>
      <c r="RD74" s="0"/>
      <c r="RE74" s="0"/>
      <c r="RF74" s="0"/>
      <c r="RG74" s="0"/>
      <c r="RH74" s="0"/>
      <c r="RI74" s="0"/>
      <c r="RJ74" s="0"/>
      <c r="RK74" s="0"/>
      <c r="RL74" s="0"/>
      <c r="RM74" s="0"/>
      <c r="RN74" s="0"/>
      <c r="RO74" s="0"/>
      <c r="RP74" s="0"/>
      <c r="RQ74" s="0"/>
      <c r="RR74" s="0"/>
      <c r="RS74" s="0"/>
      <c r="RT74" s="0"/>
      <c r="RU74" s="0"/>
      <c r="RV74" s="0"/>
      <c r="RW74" s="0"/>
      <c r="RX74" s="0"/>
      <c r="RY74" s="0"/>
      <c r="RZ74" s="0"/>
      <c r="SA74" s="0"/>
      <c r="SB74" s="0"/>
      <c r="SC74" s="0"/>
      <c r="SD74" s="0"/>
      <c r="SE74" s="0"/>
      <c r="SF74" s="0"/>
      <c r="SG74" s="0"/>
      <c r="SH74" s="0"/>
      <c r="SI74" s="0"/>
      <c r="SJ74" s="0"/>
      <c r="SK74" s="0"/>
      <c r="SL74" s="0"/>
      <c r="SM74" s="0"/>
      <c r="SN74" s="0"/>
      <c r="SO74" s="0"/>
      <c r="SP74" s="0"/>
      <c r="SQ74" s="0"/>
      <c r="SR74" s="0"/>
      <c r="SS74" s="0"/>
      <c r="ST74" s="0"/>
      <c r="SU74" s="0"/>
      <c r="SV74" s="0"/>
      <c r="SW74" s="0"/>
      <c r="SX74" s="0"/>
      <c r="SY74" s="0"/>
      <c r="SZ74" s="0"/>
      <c r="TA74" s="0"/>
      <c r="TB74" s="0"/>
      <c r="TC74" s="0"/>
      <c r="TD74" s="0"/>
      <c r="TE74" s="0"/>
      <c r="TF74" s="0"/>
      <c r="TG74" s="0"/>
      <c r="TH74" s="0"/>
      <c r="TI74" s="0"/>
      <c r="TJ74" s="0"/>
      <c r="TK74" s="0"/>
      <c r="TL74" s="0"/>
      <c r="TM74" s="0"/>
      <c r="TN74" s="0"/>
      <c r="TO74" s="0"/>
      <c r="TP74" s="0"/>
      <c r="TQ74" s="0"/>
      <c r="TR74" s="0"/>
      <c r="TS74" s="0"/>
      <c r="TT74" s="0"/>
      <c r="TU74" s="0"/>
      <c r="TV74" s="0"/>
      <c r="TW74" s="0"/>
      <c r="TX74" s="0"/>
      <c r="TY74" s="0"/>
      <c r="TZ74" s="0"/>
      <c r="UA74" s="0"/>
      <c r="UB74" s="0"/>
      <c r="UC74" s="0"/>
      <c r="UD74" s="0"/>
      <c r="UE74" s="0"/>
      <c r="UF74" s="0"/>
      <c r="UG74" s="0"/>
      <c r="UH74" s="0"/>
      <c r="UI74" s="0"/>
      <c r="UJ74" s="0"/>
      <c r="UK74" s="0"/>
      <c r="UL74" s="0"/>
      <c r="UM74" s="0"/>
      <c r="UN74" s="0"/>
      <c r="UO74" s="0"/>
      <c r="UP74" s="0"/>
      <c r="UQ74" s="0"/>
      <c r="UR74" s="0"/>
      <c r="US74" s="0"/>
      <c r="UT74" s="0"/>
      <c r="UU74" s="0"/>
      <c r="UV74" s="0"/>
      <c r="UW74" s="0"/>
      <c r="UX74" s="0"/>
      <c r="UY74" s="0"/>
      <c r="UZ74" s="0"/>
      <c r="VA74" s="0"/>
      <c r="VB74" s="0"/>
      <c r="VC74" s="0"/>
      <c r="VD74" s="0"/>
      <c r="VE74" s="0"/>
      <c r="VF74" s="0"/>
      <c r="VG74" s="0"/>
      <c r="VH74" s="0"/>
      <c r="VI74" s="0"/>
      <c r="VJ74" s="0"/>
      <c r="VK74" s="0"/>
      <c r="VL74" s="0"/>
      <c r="VM74" s="0"/>
      <c r="VN74" s="0"/>
      <c r="VO74" s="0"/>
      <c r="VP74" s="0"/>
      <c r="VQ74" s="0"/>
      <c r="VR74" s="0"/>
      <c r="VS74" s="0"/>
      <c r="VT74" s="0"/>
      <c r="VU74" s="0"/>
      <c r="VV74" s="0"/>
      <c r="VW74" s="0"/>
      <c r="VX74" s="0"/>
      <c r="VY74" s="0"/>
      <c r="VZ74" s="0"/>
      <c r="WA74" s="0"/>
      <c r="WB74" s="0"/>
      <c r="WC74" s="0"/>
      <c r="WD74" s="0"/>
      <c r="WE74" s="0"/>
      <c r="WF74" s="0"/>
      <c r="WG74" s="0"/>
      <c r="WH74" s="0"/>
      <c r="WI74" s="0"/>
      <c r="WJ74" s="0"/>
      <c r="WK74" s="0"/>
      <c r="WL74" s="0"/>
      <c r="WM74" s="0"/>
      <c r="WN74" s="0"/>
      <c r="WO74" s="0"/>
      <c r="WP74" s="0"/>
      <c r="WQ74" s="0"/>
      <c r="WR74" s="0"/>
      <c r="WS74" s="0"/>
      <c r="WT74" s="0"/>
      <c r="WU74" s="0"/>
      <c r="WV74" s="0"/>
      <c r="WW74" s="0"/>
      <c r="WX74" s="0"/>
      <c r="WY74" s="0"/>
      <c r="WZ74" s="0"/>
      <c r="XA74" s="0"/>
      <c r="XB74" s="0"/>
      <c r="XC74" s="0"/>
      <c r="XD74" s="0"/>
      <c r="XE74" s="0"/>
      <c r="XF74" s="0"/>
      <c r="XG74" s="0"/>
      <c r="XH74" s="0"/>
      <c r="XI74" s="0"/>
      <c r="XJ74" s="0"/>
      <c r="XK74" s="0"/>
      <c r="XL74" s="0"/>
      <c r="XM74" s="0"/>
      <c r="XN74" s="0"/>
      <c r="XO74" s="0"/>
      <c r="XP74" s="0"/>
      <c r="XQ74" s="0"/>
      <c r="XR74" s="0"/>
      <c r="XS74" s="0"/>
      <c r="XT74" s="0"/>
      <c r="XU74" s="0"/>
      <c r="XV74" s="0"/>
      <c r="XW74" s="0"/>
      <c r="XX74" s="0"/>
      <c r="XY74" s="0"/>
      <c r="XZ74" s="0"/>
      <c r="YA74" s="0"/>
      <c r="YB74" s="0"/>
      <c r="YC74" s="0"/>
      <c r="YD74" s="0"/>
      <c r="YE74" s="0"/>
      <c r="YF74" s="0"/>
      <c r="YG74" s="0"/>
      <c r="YH74" s="0"/>
      <c r="YI74" s="0"/>
      <c r="YJ74" s="0"/>
      <c r="YK74" s="0"/>
      <c r="YL74" s="0"/>
      <c r="YM74" s="0"/>
      <c r="YN74" s="0"/>
      <c r="YO74" s="0"/>
      <c r="YP74" s="0"/>
      <c r="YQ74" s="0"/>
      <c r="YR74" s="0"/>
      <c r="YS74" s="0"/>
      <c r="YT74" s="0"/>
      <c r="YU74" s="0"/>
      <c r="YV74" s="0"/>
      <c r="YW74" s="0"/>
      <c r="YX74" s="0"/>
      <c r="YY74" s="0"/>
      <c r="YZ74" s="0"/>
      <c r="ZA74" s="0"/>
      <c r="ZB74" s="0"/>
      <c r="ZC74" s="0"/>
      <c r="ZD74" s="0"/>
      <c r="ZE74" s="0"/>
      <c r="ZF74" s="0"/>
      <c r="ZG74" s="0"/>
      <c r="ZH74" s="0"/>
      <c r="ZI74" s="0"/>
      <c r="ZJ74" s="0"/>
      <c r="ZK74" s="0"/>
      <c r="ZL74" s="0"/>
      <c r="ZM74" s="0"/>
      <c r="ZN74" s="0"/>
      <c r="ZO74" s="0"/>
      <c r="ZP74" s="0"/>
      <c r="ZQ74" s="0"/>
      <c r="ZR74" s="0"/>
      <c r="ZS74" s="0"/>
      <c r="ZT74" s="0"/>
      <c r="ZU74" s="0"/>
      <c r="ZV74" s="0"/>
      <c r="ZW74" s="0"/>
      <c r="ZX74" s="0"/>
      <c r="ZY74" s="0"/>
      <c r="ZZ74" s="0"/>
      <c r="AAA74" s="0"/>
      <c r="AAB74" s="0"/>
      <c r="AAC74" s="0"/>
      <c r="AAD74" s="0"/>
      <c r="AAE74" s="0"/>
      <c r="AAF74" s="0"/>
      <c r="AAG74" s="0"/>
      <c r="AAH74" s="0"/>
      <c r="AAI74" s="0"/>
      <c r="AAJ74" s="0"/>
      <c r="AAK74" s="0"/>
      <c r="AAL74" s="0"/>
      <c r="AAM74" s="0"/>
      <c r="AAN74" s="0"/>
      <c r="AAO74" s="0"/>
      <c r="AAP74" s="0"/>
      <c r="AAQ74" s="0"/>
      <c r="AAR74" s="0"/>
      <c r="AAS74" s="0"/>
      <c r="AAT74" s="0"/>
      <c r="AAU74" s="0"/>
      <c r="AAV74" s="0"/>
      <c r="AAW74" s="0"/>
      <c r="AAX74" s="0"/>
      <c r="AAY74" s="0"/>
      <c r="AAZ74" s="0"/>
      <c r="ABA74" s="0"/>
      <c r="ABB74" s="0"/>
      <c r="ABC74" s="0"/>
      <c r="ABD74" s="0"/>
      <c r="ABE74" s="0"/>
      <c r="ABF74" s="0"/>
      <c r="ABG74" s="0"/>
      <c r="ABH74" s="0"/>
      <c r="ABI74" s="0"/>
      <c r="ABJ74" s="0"/>
      <c r="ABK74" s="0"/>
      <c r="ABL74" s="0"/>
      <c r="ABM74" s="0"/>
      <c r="ABN74" s="0"/>
      <c r="ABO74" s="0"/>
      <c r="ABP74" s="0"/>
      <c r="ABQ74" s="0"/>
      <c r="ABR74" s="0"/>
      <c r="ABS74" s="0"/>
      <c r="ABT74" s="0"/>
      <c r="ABU74" s="0"/>
      <c r="ABV74" s="0"/>
      <c r="ABW74" s="0"/>
      <c r="ABX74" s="0"/>
      <c r="ABY74" s="0"/>
      <c r="ABZ74" s="0"/>
      <c r="ACA74" s="0"/>
      <c r="ACB74" s="0"/>
      <c r="ACC74" s="0"/>
      <c r="ACD74" s="0"/>
      <c r="ACE74" s="0"/>
      <c r="ACF74" s="0"/>
      <c r="ACG74" s="0"/>
      <c r="ACH74" s="0"/>
      <c r="ACI74" s="0"/>
      <c r="ACJ74" s="0"/>
      <c r="ACK74" s="0"/>
      <c r="ACL74" s="0"/>
      <c r="ACM74" s="0"/>
      <c r="ACN74" s="0"/>
      <c r="ACO74" s="0"/>
      <c r="ACP74" s="0"/>
      <c r="ACQ74" s="0"/>
      <c r="ACR74" s="0"/>
      <c r="ACS74" s="0"/>
      <c r="ACT74" s="0"/>
      <c r="ACU74" s="0"/>
      <c r="ACV74" s="0"/>
      <c r="ACW74" s="0"/>
      <c r="ACX74" s="0"/>
      <c r="ACY74" s="0"/>
      <c r="ACZ74" s="0"/>
      <c r="ADA74" s="0"/>
      <c r="ADB74" s="0"/>
      <c r="ADC74" s="0"/>
      <c r="ADD74" s="0"/>
      <c r="ADE74" s="0"/>
      <c r="ADF74" s="0"/>
      <c r="ADG74" s="0"/>
      <c r="ADH74" s="0"/>
      <c r="ADI74" s="0"/>
      <c r="ADJ74" s="0"/>
      <c r="ADK74" s="0"/>
      <c r="ADL74" s="0"/>
      <c r="ADM74" s="0"/>
      <c r="ADN74" s="0"/>
      <c r="ADO74" s="0"/>
      <c r="ADP74" s="0"/>
      <c r="ADQ74" s="0"/>
      <c r="ADR74" s="0"/>
      <c r="ADS74" s="0"/>
      <c r="ADT74" s="0"/>
      <c r="ADU74" s="0"/>
      <c r="ADV74" s="0"/>
      <c r="ADW74" s="0"/>
      <c r="ADX74" s="0"/>
      <c r="ADY74" s="0"/>
      <c r="ADZ74" s="0"/>
      <c r="AEA74" s="0"/>
      <c r="AEB74" s="0"/>
      <c r="AEC74" s="0"/>
      <c r="AED74" s="0"/>
      <c r="AEE74" s="0"/>
      <c r="AEF74" s="0"/>
      <c r="AEG74" s="0"/>
      <c r="AEH74" s="0"/>
      <c r="AEI74" s="0"/>
      <c r="AEJ74" s="0"/>
      <c r="AEK74" s="0"/>
      <c r="AEL74" s="0"/>
      <c r="AEM74" s="0"/>
      <c r="AEN74" s="0"/>
      <c r="AEO74" s="0"/>
      <c r="AEP74" s="0"/>
      <c r="AEQ74" s="0"/>
      <c r="AER74" s="0"/>
      <c r="AES74" s="0"/>
      <c r="AET74" s="0"/>
      <c r="AEU74" s="0"/>
      <c r="AEV74" s="0"/>
      <c r="AEW74" s="0"/>
      <c r="AEX74" s="0"/>
      <c r="AEY74" s="0"/>
      <c r="AEZ74" s="0"/>
      <c r="AFA74" s="0"/>
      <c r="AFB74" s="0"/>
      <c r="AFC74" s="0"/>
      <c r="AFD74" s="0"/>
      <c r="AFE74" s="0"/>
      <c r="AFF74" s="0"/>
      <c r="AFG74" s="0"/>
      <c r="AFH74" s="0"/>
      <c r="AFI74" s="0"/>
      <c r="AFJ74" s="0"/>
      <c r="AFK74" s="0"/>
      <c r="AFL74" s="0"/>
      <c r="AFM74" s="0"/>
      <c r="AFN74" s="0"/>
      <c r="AFO74" s="0"/>
      <c r="AFP74" s="0"/>
      <c r="AFQ74" s="0"/>
      <c r="AFR74" s="0"/>
      <c r="AFS74" s="0"/>
      <c r="AFT74" s="0"/>
      <c r="AFU74" s="0"/>
      <c r="AFV74" s="0"/>
      <c r="AFW74" s="0"/>
      <c r="AFX74" s="0"/>
      <c r="AFY74" s="0"/>
      <c r="AFZ74" s="0"/>
      <c r="AGA74" s="0"/>
      <c r="AGB74" s="0"/>
      <c r="AGC74" s="0"/>
      <c r="AGD74" s="0"/>
      <c r="AGE74" s="0"/>
      <c r="AGF74" s="0"/>
      <c r="AGG74" s="0"/>
      <c r="AGH74" s="0"/>
      <c r="AGI74" s="0"/>
      <c r="AGJ74" s="0"/>
      <c r="AGK74" s="0"/>
      <c r="AGL74" s="0"/>
      <c r="AGM74" s="0"/>
      <c r="AGN74" s="0"/>
      <c r="AGO74" s="0"/>
      <c r="AGP74" s="0"/>
      <c r="AGQ74" s="0"/>
      <c r="AGR74" s="0"/>
      <c r="AGS74" s="0"/>
      <c r="AGT74" s="0"/>
      <c r="AGU74" s="0"/>
      <c r="AGV74" s="0"/>
      <c r="AGW74" s="0"/>
      <c r="AGX74" s="0"/>
      <c r="AGY74" s="0"/>
      <c r="AGZ74" s="0"/>
      <c r="AHA74" s="0"/>
      <c r="AHB74" s="0"/>
      <c r="AHC74" s="0"/>
      <c r="AHD74" s="0"/>
      <c r="AHE74" s="0"/>
      <c r="AHF74" s="0"/>
      <c r="AHG74" s="0"/>
      <c r="AHH74" s="0"/>
      <c r="AHI74" s="0"/>
      <c r="AHJ74" s="0"/>
      <c r="AHK74" s="0"/>
      <c r="AHL74" s="0"/>
      <c r="AHM74" s="0"/>
      <c r="AHN74" s="0"/>
      <c r="AHO74" s="0"/>
      <c r="AHP74" s="0"/>
      <c r="AHQ74" s="0"/>
      <c r="AHR74" s="0"/>
      <c r="AHS74" s="0"/>
      <c r="AHT74" s="0"/>
      <c r="AHU74" s="0"/>
      <c r="AHV74" s="0"/>
      <c r="AHW74" s="0"/>
      <c r="AHX74" s="0"/>
      <c r="AHY74" s="0"/>
      <c r="AHZ74" s="0"/>
      <c r="AIA74" s="0"/>
      <c r="AIB74" s="0"/>
      <c r="AIC74" s="0"/>
      <c r="AID74" s="0"/>
      <c r="AIE74" s="0"/>
      <c r="AIF74" s="0"/>
      <c r="AIG74" s="0"/>
      <c r="AIH74" s="0"/>
      <c r="AII74" s="0"/>
      <c r="AIJ74" s="0"/>
      <c r="AIK74" s="0"/>
      <c r="AIL74" s="0"/>
      <c r="AIM74" s="0"/>
      <c r="AIN74" s="0"/>
      <c r="AIO74" s="0"/>
      <c r="AIP74" s="0"/>
      <c r="AIQ74" s="0"/>
      <c r="AIR74" s="0"/>
      <c r="AIS74" s="0"/>
      <c r="AIT74" s="0"/>
      <c r="AIU74" s="0"/>
      <c r="AIV74" s="0"/>
      <c r="AIW74" s="0"/>
      <c r="AIX74" s="0"/>
      <c r="AIY74" s="0"/>
      <c r="AIZ74" s="0"/>
      <c r="AJA74" s="0"/>
      <c r="AJB74" s="0"/>
      <c r="AJC74" s="0"/>
      <c r="AJD74" s="0"/>
      <c r="AJE74" s="0"/>
      <c r="AJF74" s="0"/>
      <c r="AJG74" s="0"/>
      <c r="AJH74" s="0"/>
      <c r="AJI74" s="0"/>
      <c r="AJJ74" s="0"/>
      <c r="AJK74" s="0"/>
      <c r="AJL74" s="0"/>
      <c r="AJM74" s="0"/>
      <c r="AJN74" s="0"/>
      <c r="AJO74" s="0"/>
      <c r="AJP74" s="0"/>
      <c r="AJQ74" s="0"/>
      <c r="AJR74" s="0"/>
      <c r="AJS74" s="0"/>
      <c r="AJT74" s="0"/>
      <c r="AJU74" s="0"/>
      <c r="AJV74" s="0"/>
      <c r="AJW74" s="0"/>
      <c r="AJX74" s="0"/>
      <c r="AJY74" s="0"/>
      <c r="AJZ74" s="0"/>
      <c r="AKA74" s="0"/>
      <c r="AKB74" s="0"/>
      <c r="AKC74" s="0"/>
      <c r="AKD74" s="0"/>
      <c r="AKE74" s="0"/>
      <c r="AKF74" s="0"/>
      <c r="AKG74" s="0"/>
      <c r="AKH74" s="0"/>
      <c r="AKI74" s="0"/>
      <c r="AKJ74" s="0"/>
      <c r="AKK74" s="0"/>
      <c r="AKL74" s="0"/>
      <c r="AKM74" s="0"/>
      <c r="AKN74" s="0"/>
      <c r="AKO74" s="0"/>
      <c r="AKP74" s="0"/>
      <c r="AKQ74" s="0"/>
      <c r="AKR74" s="0"/>
      <c r="AKS74" s="0"/>
      <c r="AKT74" s="0"/>
      <c r="AKU74" s="0"/>
      <c r="AKV74" s="0"/>
      <c r="AKW74" s="0"/>
      <c r="AKX74" s="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customFormat="false" ht="6.95" hidden="false" customHeight="true" outlineLevel="0" collapsed="false">
      <c r="A75" s="256"/>
      <c r="B75" s="257"/>
      <c r="C75" s="0"/>
      <c r="D75" s="0"/>
      <c r="E75" s="0"/>
      <c r="F75" s="0"/>
      <c r="G75" s="0"/>
      <c r="H75" s="0"/>
      <c r="I75" s="0"/>
      <c r="J75" s="0"/>
      <c r="K75" s="0"/>
      <c r="L75" s="257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  <c r="IX75" s="0"/>
      <c r="IY75" s="0"/>
      <c r="IZ75" s="0"/>
      <c r="JA75" s="0"/>
      <c r="JB75" s="0"/>
      <c r="JC75" s="0"/>
      <c r="JD75" s="0"/>
      <c r="JE75" s="0"/>
      <c r="JF75" s="0"/>
      <c r="JG75" s="0"/>
      <c r="JH75" s="0"/>
      <c r="JI75" s="0"/>
      <c r="JJ75" s="0"/>
      <c r="JK75" s="0"/>
      <c r="JL75" s="0"/>
      <c r="JM75" s="0"/>
      <c r="JN75" s="0"/>
      <c r="JO75" s="0"/>
      <c r="JP75" s="0"/>
      <c r="JQ75" s="0"/>
      <c r="JR75" s="0"/>
      <c r="JS75" s="0"/>
      <c r="JT75" s="0"/>
      <c r="JU75" s="0"/>
      <c r="JV75" s="0"/>
      <c r="JW75" s="0"/>
      <c r="JX75" s="0"/>
      <c r="JY75" s="0"/>
      <c r="JZ75" s="0"/>
      <c r="KA75" s="0"/>
      <c r="KB75" s="0"/>
      <c r="KC75" s="0"/>
      <c r="KD75" s="0"/>
      <c r="KE75" s="0"/>
      <c r="KF75" s="0"/>
      <c r="KG75" s="0"/>
      <c r="KH75" s="0"/>
      <c r="KI75" s="0"/>
      <c r="KJ75" s="0"/>
      <c r="KK75" s="0"/>
      <c r="KL75" s="0"/>
      <c r="KM75" s="0"/>
      <c r="KN75" s="0"/>
      <c r="KO75" s="0"/>
      <c r="KP75" s="0"/>
      <c r="KQ75" s="0"/>
      <c r="KR75" s="0"/>
      <c r="KS75" s="0"/>
      <c r="KT75" s="0"/>
      <c r="KU75" s="0"/>
      <c r="KV75" s="0"/>
      <c r="KW75" s="0"/>
      <c r="KX75" s="0"/>
      <c r="KY75" s="0"/>
      <c r="KZ75" s="0"/>
      <c r="LA75" s="0"/>
      <c r="LB75" s="0"/>
      <c r="LC75" s="0"/>
      <c r="LD75" s="0"/>
      <c r="LE75" s="0"/>
      <c r="LF75" s="0"/>
      <c r="LG75" s="0"/>
      <c r="LH75" s="0"/>
      <c r="LI75" s="0"/>
      <c r="LJ75" s="0"/>
      <c r="LK75" s="0"/>
      <c r="LL75" s="0"/>
      <c r="LM75" s="0"/>
      <c r="LN75" s="0"/>
      <c r="LO75" s="0"/>
      <c r="LP75" s="0"/>
      <c r="LQ75" s="0"/>
      <c r="LR75" s="0"/>
      <c r="LS75" s="0"/>
      <c r="LT75" s="0"/>
      <c r="LU75" s="0"/>
      <c r="LV75" s="0"/>
      <c r="LW75" s="0"/>
      <c r="LX75" s="0"/>
      <c r="LY75" s="0"/>
      <c r="LZ75" s="0"/>
      <c r="MA75" s="0"/>
      <c r="MB75" s="0"/>
      <c r="MC75" s="0"/>
      <c r="MD75" s="0"/>
      <c r="ME75" s="0"/>
      <c r="MF75" s="0"/>
      <c r="MG75" s="0"/>
      <c r="MH75" s="0"/>
      <c r="MI75" s="0"/>
      <c r="MJ75" s="0"/>
      <c r="MK75" s="0"/>
      <c r="ML75" s="0"/>
      <c r="MM75" s="0"/>
      <c r="MN75" s="0"/>
      <c r="MO75" s="0"/>
      <c r="MP75" s="0"/>
      <c r="MQ75" s="0"/>
      <c r="MR75" s="0"/>
      <c r="MS75" s="0"/>
      <c r="MT75" s="0"/>
      <c r="MU75" s="0"/>
      <c r="MV75" s="0"/>
      <c r="MW75" s="0"/>
      <c r="MX75" s="0"/>
      <c r="MY75" s="0"/>
      <c r="MZ75" s="0"/>
      <c r="NA75" s="0"/>
      <c r="NB75" s="0"/>
      <c r="NC75" s="0"/>
      <c r="ND75" s="0"/>
      <c r="NE75" s="0"/>
      <c r="NF75" s="0"/>
      <c r="NG75" s="0"/>
      <c r="NH75" s="0"/>
      <c r="NI75" s="0"/>
      <c r="NJ75" s="0"/>
      <c r="NK75" s="0"/>
      <c r="NL75" s="0"/>
      <c r="NM75" s="0"/>
      <c r="NN75" s="0"/>
      <c r="NO75" s="0"/>
      <c r="NP75" s="0"/>
      <c r="NQ75" s="0"/>
      <c r="NR75" s="0"/>
      <c r="NS75" s="0"/>
      <c r="NT75" s="0"/>
      <c r="NU75" s="0"/>
      <c r="NV75" s="0"/>
      <c r="NW75" s="0"/>
      <c r="NX75" s="0"/>
      <c r="NY75" s="0"/>
      <c r="NZ75" s="0"/>
      <c r="OA75" s="0"/>
      <c r="OB75" s="0"/>
      <c r="OC75" s="0"/>
      <c r="OD75" s="0"/>
      <c r="OE75" s="0"/>
      <c r="OF75" s="0"/>
      <c r="OG75" s="0"/>
      <c r="OH75" s="0"/>
      <c r="OI75" s="0"/>
      <c r="OJ75" s="0"/>
      <c r="OK75" s="0"/>
      <c r="OL75" s="0"/>
      <c r="OM75" s="0"/>
      <c r="ON75" s="0"/>
      <c r="OO75" s="0"/>
      <c r="OP75" s="0"/>
      <c r="OQ75" s="0"/>
      <c r="OR75" s="0"/>
      <c r="OS75" s="0"/>
      <c r="OT75" s="0"/>
      <c r="OU75" s="0"/>
      <c r="OV75" s="0"/>
      <c r="OW75" s="0"/>
      <c r="OX75" s="0"/>
      <c r="OY75" s="0"/>
      <c r="OZ75" s="0"/>
      <c r="PA75" s="0"/>
      <c r="PB75" s="0"/>
      <c r="PC75" s="0"/>
      <c r="PD75" s="0"/>
      <c r="PE75" s="0"/>
      <c r="PF75" s="0"/>
      <c r="PG75" s="0"/>
      <c r="PH75" s="0"/>
      <c r="PI75" s="0"/>
      <c r="PJ75" s="0"/>
      <c r="PK75" s="0"/>
      <c r="PL75" s="0"/>
      <c r="PM75" s="0"/>
      <c r="PN75" s="0"/>
      <c r="PO75" s="0"/>
      <c r="PP75" s="0"/>
      <c r="PQ75" s="0"/>
      <c r="PR75" s="0"/>
      <c r="PS75" s="0"/>
      <c r="PT75" s="0"/>
      <c r="PU75" s="0"/>
      <c r="PV75" s="0"/>
      <c r="PW75" s="0"/>
      <c r="PX75" s="0"/>
      <c r="PY75" s="0"/>
      <c r="PZ75" s="0"/>
      <c r="QA75" s="0"/>
      <c r="QB75" s="0"/>
      <c r="QC75" s="0"/>
      <c r="QD75" s="0"/>
      <c r="QE75" s="0"/>
      <c r="QF75" s="0"/>
      <c r="QG75" s="0"/>
      <c r="QH75" s="0"/>
      <c r="QI75" s="0"/>
      <c r="QJ75" s="0"/>
      <c r="QK75" s="0"/>
      <c r="QL75" s="0"/>
      <c r="QM75" s="0"/>
      <c r="QN75" s="0"/>
      <c r="QO75" s="0"/>
      <c r="QP75" s="0"/>
      <c r="QQ75" s="0"/>
      <c r="QR75" s="0"/>
      <c r="QS75" s="0"/>
      <c r="QT75" s="0"/>
      <c r="QU75" s="0"/>
      <c r="QV75" s="0"/>
      <c r="QW75" s="0"/>
      <c r="QX75" s="0"/>
      <c r="QY75" s="0"/>
      <c r="QZ75" s="0"/>
      <c r="RA75" s="0"/>
      <c r="RB75" s="0"/>
      <c r="RC75" s="0"/>
      <c r="RD75" s="0"/>
      <c r="RE75" s="0"/>
      <c r="RF75" s="0"/>
      <c r="RG75" s="0"/>
      <c r="RH75" s="0"/>
      <c r="RI75" s="0"/>
      <c r="RJ75" s="0"/>
      <c r="RK75" s="0"/>
      <c r="RL75" s="0"/>
      <c r="RM75" s="0"/>
      <c r="RN75" s="0"/>
      <c r="RO75" s="0"/>
      <c r="RP75" s="0"/>
      <c r="RQ75" s="0"/>
      <c r="RR75" s="0"/>
      <c r="RS75" s="0"/>
      <c r="RT75" s="0"/>
      <c r="RU75" s="0"/>
      <c r="RV75" s="0"/>
      <c r="RW75" s="0"/>
      <c r="RX75" s="0"/>
      <c r="RY75" s="0"/>
      <c r="RZ75" s="0"/>
      <c r="SA75" s="0"/>
      <c r="SB75" s="0"/>
      <c r="SC75" s="0"/>
      <c r="SD75" s="0"/>
      <c r="SE75" s="0"/>
      <c r="SF75" s="0"/>
      <c r="SG75" s="0"/>
      <c r="SH75" s="0"/>
      <c r="SI75" s="0"/>
      <c r="SJ75" s="0"/>
      <c r="SK75" s="0"/>
      <c r="SL75" s="0"/>
      <c r="SM75" s="0"/>
      <c r="SN75" s="0"/>
      <c r="SO75" s="0"/>
      <c r="SP75" s="0"/>
      <c r="SQ75" s="0"/>
      <c r="SR75" s="0"/>
      <c r="SS75" s="0"/>
      <c r="ST75" s="0"/>
      <c r="SU75" s="0"/>
      <c r="SV75" s="0"/>
      <c r="SW75" s="0"/>
      <c r="SX75" s="0"/>
      <c r="SY75" s="0"/>
      <c r="SZ75" s="0"/>
      <c r="TA75" s="0"/>
      <c r="TB75" s="0"/>
      <c r="TC75" s="0"/>
      <c r="TD75" s="0"/>
      <c r="TE75" s="0"/>
      <c r="TF75" s="0"/>
      <c r="TG75" s="0"/>
      <c r="TH75" s="0"/>
      <c r="TI75" s="0"/>
      <c r="TJ75" s="0"/>
      <c r="TK75" s="0"/>
      <c r="TL75" s="0"/>
      <c r="TM75" s="0"/>
      <c r="TN75" s="0"/>
      <c r="TO75" s="0"/>
      <c r="TP75" s="0"/>
      <c r="TQ75" s="0"/>
      <c r="TR75" s="0"/>
      <c r="TS75" s="0"/>
      <c r="TT75" s="0"/>
      <c r="TU75" s="0"/>
      <c r="TV75" s="0"/>
      <c r="TW75" s="0"/>
      <c r="TX75" s="0"/>
      <c r="TY75" s="0"/>
      <c r="TZ75" s="0"/>
      <c r="UA75" s="0"/>
      <c r="UB75" s="0"/>
      <c r="UC75" s="0"/>
      <c r="UD75" s="0"/>
      <c r="UE75" s="0"/>
      <c r="UF75" s="0"/>
      <c r="UG75" s="0"/>
      <c r="UH75" s="0"/>
      <c r="UI75" s="0"/>
      <c r="UJ75" s="0"/>
      <c r="UK75" s="0"/>
      <c r="UL75" s="0"/>
      <c r="UM75" s="0"/>
      <c r="UN75" s="0"/>
      <c r="UO75" s="0"/>
      <c r="UP75" s="0"/>
      <c r="UQ75" s="0"/>
      <c r="UR75" s="0"/>
      <c r="US75" s="0"/>
      <c r="UT75" s="0"/>
      <c r="UU75" s="0"/>
      <c r="UV75" s="0"/>
      <c r="UW75" s="0"/>
      <c r="UX75" s="0"/>
      <c r="UY75" s="0"/>
      <c r="UZ75" s="0"/>
      <c r="VA75" s="0"/>
      <c r="VB75" s="0"/>
      <c r="VC75" s="0"/>
      <c r="VD75" s="0"/>
      <c r="VE75" s="0"/>
      <c r="VF75" s="0"/>
      <c r="VG75" s="0"/>
      <c r="VH75" s="0"/>
      <c r="VI75" s="0"/>
      <c r="VJ75" s="0"/>
      <c r="VK75" s="0"/>
      <c r="VL75" s="0"/>
      <c r="VM75" s="0"/>
      <c r="VN75" s="0"/>
      <c r="VO75" s="0"/>
      <c r="VP75" s="0"/>
      <c r="VQ75" s="0"/>
      <c r="VR75" s="0"/>
      <c r="VS75" s="0"/>
      <c r="VT75" s="0"/>
      <c r="VU75" s="0"/>
      <c r="VV75" s="0"/>
      <c r="VW75" s="0"/>
      <c r="VX75" s="0"/>
      <c r="VY75" s="0"/>
      <c r="VZ75" s="0"/>
      <c r="WA75" s="0"/>
      <c r="WB75" s="0"/>
      <c r="WC75" s="0"/>
      <c r="WD75" s="0"/>
      <c r="WE75" s="0"/>
      <c r="WF75" s="0"/>
      <c r="WG75" s="0"/>
      <c r="WH75" s="0"/>
      <c r="WI75" s="0"/>
      <c r="WJ75" s="0"/>
      <c r="WK75" s="0"/>
      <c r="WL75" s="0"/>
      <c r="WM75" s="0"/>
      <c r="WN75" s="0"/>
      <c r="WO75" s="0"/>
      <c r="WP75" s="0"/>
      <c r="WQ75" s="0"/>
      <c r="WR75" s="0"/>
      <c r="WS75" s="0"/>
      <c r="WT75" s="0"/>
      <c r="WU75" s="0"/>
      <c r="WV75" s="0"/>
      <c r="WW75" s="0"/>
      <c r="WX75" s="0"/>
      <c r="WY75" s="0"/>
      <c r="WZ75" s="0"/>
      <c r="XA75" s="0"/>
      <c r="XB75" s="0"/>
      <c r="XC75" s="0"/>
      <c r="XD75" s="0"/>
      <c r="XE75" s="0"/>
      <c r="XF75" s="0"/>
      <c r="XG75" s="0"/>
      <c r="XH75" s="0"/>
      <c r="XI75" s="0"/>
      <c r="XJ75" s="0"/>
      <c r="XK75" s="0"/>
      <c r="XL75" s="0"/>
      <c r="XM75" s="0"/>
      <c r="XN75" s="0"/>
      <c r="XO75" s="0"/>
      <c r="XP75" s="0"/>
      <c r="XQ75" s="0"/>
      <c r="XR75" s="0"/>
      <c r="XS75" s="0"/>
      <c r="XT75" s="0"/>
      <c r="XU75" s="0"/>
      <c r="XV75" s="0"/>
      <c r="XW75" s="0"/>
      <c r="XX75" s="0"/>
      <c r="XY75" s="0"/>
      <c r="XZ75" s="0"/>
      <c r="YA75" s="0"/>
      <c r="YB75" s="0"/>
      <c r="YC75" s="0"/>
      <c r="YD75" s="0"/>
      <c r="YE75" s="0"/>
      <c r="YF75" s="0"/>
      <c r="YG75" s="0"/>
      <c r="YH75" s="0"/>
      <c r="YI75" s="0"/>
      <c r="YJ75" s="0"/>
      <c r="YK75" s="0"/>
      <c r="YL75" s="0"/>
      <c r="YM75" s="0"/>
      <c r="YN75" s="0"/>
      <c r="YO75" s="0"/>
      <c r="YP75" s="0"/>
      <c r="YQ75" s="0"/>
      <c r="YR75" s="0"/>
      <c r="YS75" s="0"/>
      <c r="YT75" s="0"/>
      <c r="YU75" s="0"/>
      <c r="YV75" s="0"/>
      <c r="YW75" s="0"/>
      <c r="YX75" s="0"/>
      <c r="YY75" s="0"/>
      <c r="YZ75" s="0"/>
      <c r="ZA75" s="0"/>
      <c r="ZB75" s="0"/>
      <c r="ZC75" s="0"/>
      <c r="ZD75" s="0"/>
      <c r="ZE75" s="0"/>
      <c r="ZF75" s="0"/>
      <c r="ZG75" s="0"/>
      <c r="ZH75" s="0"/>
      <c r="ZI75" s="0"/>
      <c r="ZJ75" s="0"/>
      <c r="ZK75" s="0"/>
      <c r="ZL75" s="0"/>
      <c r="ZM75" s="0"/>
      <c r="ZN75" s="0"/>
      <c r="ZO75" s="0"/>
      <c r="ZP75" s="0"/>
      <c r="ZQ75" s="0"/>
      <c r="ZR75" s="0"/>
      <c r="ZS75" s="0"/>
      <c r="ZT75" s="0"/>
      <c r="ZU75" s="0"/>
      <c r="ZV75" s="0"/>
      <c r="ZW75" s="0"/>
      <c r="ZX75" s="0"/>
      <c r="ZY75" s="0"/>
      <c r="ZZ75" s="0"/>
      <c r="AAA75" s="0"/>
      <c r="AAB75" s="0"/>
      <c r="AAC75" s="0"/>
      <c r="AAD75" s="0"/>
      <c r="AAE75" s="0"/>
      <c r="AAF75" s="0"/>
      <c r="AAG75" s="0"/>
      <c r="AAH75" s="0"/>
      <c r="AAI75" s="0"/>
      <c r="AAJ75" s="0"/>
      <c r="AAK75" s="0"/>
      <c r="AAL75" s="0"/>
      <c r="AAM75" s="0"/>
      <c r="AAN75" s="0"/>
      <c r="AAO75" s="0"/>
      <c r="AAP75" s="0"/>
      <c r="AAQ75" s="0"/>
      <c r="AAR75" s="0"/>
      <c r="AAS75" s="0"/>
      <c r="AAT75" s="0"/>
      <c r="AAU75" s="0"/>
      <c r="AAV75" s="0"/>
      <c r="AAW75" s="0"/>
      <c r="AAX75" s="0"/>
      <c r="AAY75" s="0"/>
      <c r="AAZ75" s="0"/>
      <c r="ABA75" s="0"/>
      <c r="ABB75" s="0"/>
      <c r="ABC75" s="0"/>
      <c r="ABD75" s="0"/>
      <c r="ABE75" s="0"/>
      <c r="ABF75" s="0"/>
      <c r="ABG75" s="0"/>
      <c r="ABH75" s="0"/>
      <c r="ABI75" s="0"/>
      <c r="ABJ75" s="0"/>
      <c r="ABK75" s="0"/>
      <c r="ABL75" s="0"/>
      <c r="ABM75" s="0"/>
      <c r="ABN75" s="0"/>
      <c r="ABO75" s="0"/>
      <c r="ABP75" s="0"/>
      <c r="ABQ75" s="0"/>
      <c r="ABR75" s="0"/>
      <c r="ABS75" s="0"/>
      <c r="ABT75" s="0"/>
      <c r="ABU75" s="0"/>
      <c r="ABV75" s="0"/>
      <c r="ABW75" s="0"/>
      <c r="ABX75" s="0"/>
      <c r="ABY75" s="0"/>
      <c r="ABZ75" s="0"/>
      <c r="ACA75" s="0"/>
      <c r="ACB75" s="0"/>
      <c r="ACC75" s="0"/>
      <c r="ACD75" s="0"/>
      <c r="ACE75" s="0"/>
      <c r="ACF75" s="0"/>
      <c r="ACG75" s="0"/>
      <c r="ACH75" s="0"/>
      <c r="ACI75" s="0"/>
      <c r="ACJ75" s="0"/>
      <c r="ACK75" s="0"/>
      <c r="ACL75" s="0"/>
      <c r="ACM75" s="0"/>
      <c r="ACN75" s="0"/>
      <c r="ACO75" s="0"/>
      <c r="ACP75" s="0"/>
      <c r="ACQ75" s="0"/>
      <c r="ACR75" s="0"/>
      <c r="ACS75" s="0"/>
      <c r="ACT75" s="0"/>
      <c r="ACU75" s="0"/>
      <c r="ACV75" s="0"/>
      <c r="ACW75" s="0"/>
      <c r="ACX75" s="0"/>
      <c r="ACY75" s="0"/>
      <c r="ACZ75" s="0"/>
      <c r="ADA75" s="0"/>
      <c r="ADB75" s="0"/>
      <c r="ADC75" s="0"/>
      <c r="ADD75" s="0"/>
      <c r="ADE75" s="0"/>
      <c r="ADF75" s="0"/>
      <c r="ADG75" s="0"/>
      <c r="ADH75" s="0"/>
      <c r="ADI75" s="0"/>
      <c r="ADJ75" s="0"/>
      <c r="ADK75" s="0"/>
      <c r="ADL75" s="0"/>
      <c r="ADM75" s="0"/>
      <c r="ADN75" s="0"/>
      <c r="ADO75" s="0"/>
      <c r="ADP75" s="0"/>
      <c r="ADQ75" s="0"/>
      <c r="ADR75" s="0"/>
      <c r="ADS75" s="0"/>
      <c r="ADT75" s="0"/>
      <c r="ADU75" s="0"/>
      <c r="ADV75" s="0"/>
      <c r="ADW75" s="0"/>
      <c r="ADX75" s="0"/>
      <c r="ADY75" s="0"/>
      <c r="ADZ75" s="0"/>
      <c r="AEA75" s="0"/>
      <c r="AEB75" s="0"/>
      <c r="AEC75" s="0"/>
      <c r="AED75" s="0"/>
      <c r="AEE75" s="0"/>
      <c r="AEF75" s="0"/>
      <c r="AEG75" s="0"/>
      <c r="AEH75" s="0"/>
      <c r="AEI75" s="0"/>
      <c r="AEJ75" s="0"/>
      <c r="AEK75" s="0"/>
      <c r="AEL75" s="0"/>
      <c r="AEM75" s="0"/>
      <c r="AEN75" s="0"/>
      <c r="AEO75" s="0"/>
      <c r="AEP75" s="0"/>
      <c r="AEQ75" s="0"/>
      <c r="AER75" s="0"/>
      <c r="AES75" s="0"/>
      <c r="AET75" s="0"/>
      <c r="AEU75" s="0"/>
      <c r="AEV75" s="0"/>
      <c r="AEW75" s="0"/>
      <c r="AEX75" s="0"/>
      <c r="AEY75" s="0"/>
      <c r="AEZ75" s="0"/>
      <c r="AFA75" s="0"/>
      <c r="AFB75" s="0"/>
      <c r="AFC75" s="0"/>
      <c r="AFD75" s="0"/>
      <c r="AFE75" s="0"/>
      <c r="AFF75" s="0"/>
      <c r="AFG75" s="0"/>
      <c r="AFH75" s="0"/>
      <c r="AFI75" s="0"/>
      <c r="AFJ75" s="0"/>
      <c r="AFK75" s="0"/>
      <c r="AFL75" s="0"/>
      <c r="AFM75" s="0"/>
      <c r="AFN75" s="0"/>
      <c r="AFO75" s="0"/>
      <c r="AFP75" s="0"/>
      <c r="AFQ75" s="0"/>
      <c r="AFR75" s="0"/>
      <c r="AFS75" s="0"/>
      <c r="AFT75" s="0"/>
      <c r="AFU75" s="0"/>
      <c r="AFV75" s="0"/>
      <c r="AFW75" s="0"/>
      <c r="AFX75" s="0"/>
      <c r="AFY75" s="0"/>
      <c r="AFZ75" s="0"/>
      <c r="AGA75" s="0"/>
      <c r="AGB75" s="0"/>
      <c r="AGC75" s="0"/>
      <c r="AGD75" s="0"/>
      <c r="AGE75" s="0"/>
      <c r="AGF75" s="0"/>
      <c r="AGG75" s="0"/>
      <c r="AGH75" s="0"/>
      <c r="AGI75" s="0"/>
      <c r="AGJ75" s="0"/>
      <c r="AGK75" s="0"/>
      <c r="AGL75" s="0"/>
      <c r="AGM75" s="0"/>
      <c r="AGN75" s="0"/>
      <c r="AGO75" s="0"/>
      <c r="AGP75" s="0"/>
      <c r="AGQ75" s="0"/>
      <c r="AGR75" s="0"/>
      <c r="AGS75" s="0"/>
      <c r="AGT75" s="0"/>
      <c r="AGU75" s="0"/>
      <c r="AGV75" s="0"/>
      <c r="AGW75" s="0"/>
      <c r="AGX75" s="0"/>
      <c r="AGY75" s="0"/>
      <c r="AGZ75" s="0"/>
      <c r="AHA75" s="0"/>
      <c r="AHB75" s="0"/>
      <c r="AHC75" s="0"/>
      <c r="AHD75" s="0"/>
      <c r="AHE75" s="0"/>
      <c r="AHF75" s="0"/>
      <c r="AHG75" s="0"/>
      <c r="AHH75" s="0"/>
      <c r="AHI75" s="0"/>
      <c r="AHJ75" s="0"/>
      <c r="AHK75" s="0"/>
      <c r="AHL75" s="0"/>
      <c r="AHM75" s="0"/>
      <c r="AHN75" s="0"/>
      <c r="AHO75" s="0"/>
      <c r="AHP75" s="0"/>
      <c r="AHQ75" s="0"/>
      <c r="AHR75" s="0"/>
      <c r="AHS75" s="0"/>
      <c r="AHT75" s="0"/>
      <c r="AHU75" s="0"/>
      <c r="AHV75" s="0"/>
      <c r="AHW75" s="0"/>
      <c r="AHX75" s="0"/>
      <c r="AHY75" s="0"/>
      <c r="AHZ75" s="0"/>
      <c r="AIA75" s="0"/>
      <c r="AIB75" s="0"/>
      <c r="AIC75" s="0"/>
      <c r="AID75" s="0"/>
      <c r="AIE75" s="0"/>
      <c r="AIF75" s="0"/>
      <c r="AIG75" s="0"/>
      <c r="AIH75" s="0"/>
      <c r="AII75" s="0"/>
      <c r="AIJ75" s="0"/>
      <c r="AIK75" s="0"/>
      <c r="AIL75" s="0"/>
      <c r="AIM75" s="0"/>
      <c r="AIN75" s="0"/>
      <c r="AIO75" s="0"/>
      <c r="AIP75" s="0"/>
      <c r="AIQ75" s="0"/>
      <c r="AIR75" s="0"/>
      <c r="AIS75" s="0"/>
      <c r="AIT75" s="0"/>
      <c r="AIU75" s="0"/>
      <c r="AIV75" s="0"/>
      <c r="AIW75" s="0"/>
      <c r="AIX75" s="0"/>
      <c r="AIY75" s="0"/>
      <c r="AIZ75" s="0"/>
      <c r="AJA75" s="0"/>
      <c r="AJB75" s="0"/>
      <c r="AJC75" s="0"/>
      <c r="AJD75" s="0"/>
      <c r="AJE75" s="0"/>
      <c r="AJF75" s="0"/>
      <c r="AJG75" s="0"/>
      <c r="AJH75" s="0"/>
      <c r="AJI75" s="0"/>
      <c r="AJJ75" s="0"/>
      <c r="AJK75" s="0"/>
      <c r="AJL75" s="0"/>
      <c r="AJM75" s="0"/>
      <c r="AJN75" s="0"/>
      <c r="AJO75" s="0"/>
      <c r="AJP75" s="0"/>
      <c r="AJQ75" s="0"/>
      <c r="AJR75" s="0"/>
      <c r="AJS75" s="0"/>
      <c r="AJT75" s="0"/>
      <c r="AJU75" s="0"/>
      <c r="AJV75" s="0"/>
      <c r="AJW75" s="0"/>
      <c r="AJX75" s="0"/>
      <c r="AJY75" s="0"/>
      <c r="AJZ75" s="0"/>
      <c r="AKA75" s="0"/>
      <c r="AKB75" s="0"/>
      <c r="AKC75" s="0"/>
      <c r="AKD75" s="0"/>
      <c r="AKE75" s="0"/>
      <c r="AKF75" s="0"/>
      <c r="AKG75" s="0"/>
      <c r="AKH75" s="0"/>
      <c r="AKI75" s="0"/>
      <c r="AKJ75" s="0"/>
      <c r="AKK75" s="0"/>
      <c r="AKL75" s="0"/>
      <c r="AKM75" s="0"/>
      <c r="AKN75" s="0"/>
      <c r="AKO75" s="0"/>
      <c r="AKP75" s="0"/>
      <c r="AKQ75" s="0"/>
      <c r="AKR75" s="0"/>
      <c r="AKS75" s="0"/>
      <c r="AKT75" s="0"/>
      <c r="AKU75" s="0"/>
      <c r="AKV75" s="0"/>
      <c r="AKW75" s="0"/>
      <c r="AKX75" s="0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customFormat="false" ht="13.7" hidden="false" customHeight="true" outlineLevel="0" collapsed="false">
      <c r="A76" s="256"/>
      <c r="B76" s="257"/>
      <c r="C76" s="254" t="s">
        <v>801</v>
      </c>
      <c r="D76" s="0"/>
      <c r="E76" s="0"/>
      <c r="F76" s="248" t="n">
        <f aca="false">E15</f>
        <v>0</v>
      </c>
      <c r="G76" s="0"/>
      <c r="H76" s="0"/>
      <c r="I76" s="254" t="s">
        <v>25</v>
      </c>
      <c r="J76" s="280" t="n">
        <f aca="false">E21</f>
        <v>0</v>
      </c>
      <c r="K76" s="0"/>
      <c r="L76" s="257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  <c r="IX76" s="0"/>
      <c r="IY76" s="0"/>
      <c r="IZ76" s="0"/>
      <c r="JA76" s="0"/>
      <c r="JB76" s="0"/>
      <c r="JC76" s="0"/>
      <c r="JD76" s="0"/>
      <c r="JE76" s="0"/>
      <c r="JF76" s="0"/>
      <c r="JG76" s="0"/>
      <c r="JH76" s="0"/>
      <c r="JI76" s="0"/>
      <c r="JJ76" s="0"/>
      <c r="JK76" s="0"/>
      <c r="JL76" s="0"/>
      <c r="JM76" s="0"/>
      <c r="JN76" s="0"/>
      <c r="JO76" s="0"/>
      <c r="JP76" s="0"/>
      <c r="JQ76" s="0"/>
      <c r="JR76" s="0"/>
      <c r="JS76" s="0"/>
      <c r="JT76" s="0"/>
      <c r="JU76" s="0"/>
      <c r="JV76" s="0"/>
      <c r="JW76" s="0"/>
      <c r="JX76" s="0"/>
      <c r="JY76" s="0"/>
      <c r="JZ76" s="0"/>
      <c r="KA76" s="0"/>
      <c r="KB76" s="0"/>
      <c r="KC76" s="0"/>
      <c r="KD76" s="0"/>
      <c r="KE76" s="0"/>
      <c r="KF76" s="0"/>
      <c r="KG76" s="0"/>
      <c r="KH76" s="0"/>
      <c r="KI76" s="0"/>
      <c r="KJ76" s="0"/>
      <c r="KK76" s="0"/>
      <c r="KL76" s="0"/>
      <c r="KM76" s="0"/>
      <c r="KN76" s="0"/>
      <c r="KO76" s="0"/>
      <c r="KP76" s="0"/>
      <c r="KQ76" s="0"/>
      <c r="KR76" s="0"/>
      <c r="KS76" s="0"/>
      <c r="KT76" s="0"/>
      <c r="KU76" s="0"/>
      <c r="KV76" s="0"/>
      <c r="KW76" s="0"/>
      <c r="KX76" s="0"/>
      <c r="KY76" s="0"/>
      <c r="KZ76" s="0"/>
      <c r="LA76" s="0"/>
      <c r="LB76" s="0"/>
      <c r="LC76" s="0"/>
      <c r="LD76" s="0"/>
      <c r="LE76" s="0"/>
      <c r="LF76" s="0"/>
      <c r="LG76" s="0"/>
      <c r="LH76" s="0"/>
      <c r="LI76" s="0"/>
      <c r="LJ76" s="0"/>
      <c r="LK76" s="0"/>
      <c r="LL76" s="0"/>
      <c r="LM76" s="0"/>
      <c r="LN76" s="0"/>
      <c r="LO76" s="0"/>
      <c r="LP76" s="0"/>
      <c r="LQ76" s="0"/>
      <c r="LR76" s="0"/>
      <c r="LS76" s="0"/>
      <c r="LT76" s="0"/>
      <c r="LU76" s="0"/>
      <c r="LV76" s="0"/>
      <c r="LW76" s="0"/>
      <c r="LX76" s="0"/>
      <c r="LY76" s="0"/>
      <c r="LZ76" s="0"/>
      <c r="MA76" s="0"/>
      <c r="MB76" s="0"/>
      <c r="MC76" s="0"/>
      <c r="MD76" s="0"/>
      <c r="ME76" s="0"/>
      <c r="MF76" s="0"/>
      <c r="MG76" s="0"/>
      <c r="MH76" s="0"/>
      <c r="MI76" s="0"/>
      <c r="MJ76" s="0"/>
      <c r="MK76" s="0"/>
      <c r="ML76" s="0"/>
      <c r="MM76" s="0"/>
      <c r="MN76" s="0"/>
      <c r="MO76" s="0"/>
      <c r="MP76" s="0"/>
      <c r="MQ76" s="0"/>
      <c r="MR76" s="0"/>
      <c r="MS76" s="0"/>
      <c r="MT76" s="0"/>
      <c r="MU76" s="0"/>
      <c r="MV76" s="0"/>
      <c r="MW76" s="0"/>
      <c r="MX76" s="0"/>
      <c r="MY76" s="0"/>
      <c r="MZ76" s="0"/>
      <c r="NA76" s="0"/>
      <c r="NB76" s="0"/>
      <c r="NC76" s="0"/>
      <c r="ND76" s="0"/>
      <c r="NE76" s="0"/>
      <c r="NF76" s="0"/>
      <c r="NG76" s="0"/>
      <c r="NH76" s="0"/>
      <c r="NI76" s="0"/>
      <c r="NJ76" s="0"/>
      <c r="NK76" s="0"/>
      <c r="NL76" s="0"/>
      <c r="NM76" s="0"/>
      <c r="NN76" s="0"/>
      <c r="NO76" s="0"/>
      <c r="NP76" s="0"/>
      <c r="NQ76" s="0"/>
      <c r="NR76" s="0"/>
      <c r="NS76" s="0"/>
      <c r="NT76" s="0"/>
      <c r="NU76" s="0"/>
      <c r="NV76" s="0"/>
      <c r="NW76" s="0"/>
      <c r="NX76" s="0"/>
      <c r="NY76" s="0"/>
      <c r="NZ76" s="0"/>
      <c r="OA76" s="0"/>
      <c r="OB76" s="0"/>
      <c r="OC76" s="0"/>
      <c r="OD76" s="0"/>
      <c r="OE76" s="0"/>
      <c r="OF76" s="0"/>
      <c r="OG76" s="0"/>
      <c r="OH76" s="0"/>
      <c r="OI76" s="0"/>
      <c r="OJ76" s="0"/>
      <c r="OK76" s="0"/>
      <c r="OL76" s="0"/>
      <c r="OM76" s="0"/>
      <c r="ON76" s="0"/>
      <c r="OO76" s="0"/>
      <c r="OP76" s="0"/>
      <c r="OQ76" s="0"/>
      <c r="OR76" s="0"/>
      <c r="OS76" s="0"/>
      <c r="OT76" s="0"/>
      <c r="OU76" s="0"/>
      <c r="OV76" s="0"/>
      <c r="OW76" s="0"/>
      <c r="OX76" s="0"/>
      <c r="OY76" s="0"/>
      <c r="OZ76" s="0"/>
      <c r="PA76" s="0"/>
      <c r="PB76" s="0"/>
      <c r="PC76" s="0"/>
      <c r="PD76" s="0"/>
      <c r="PE76" s="0"/>
      <c r="PF76" s="0"/>
      <c r="PG76" s="0"/>
      <c r="PH76" s="0"/>
      <c r="PI76" s="0"/>
      <c r="PJ76" s="0"/>
      <c r="PK76" s="0"/>
      <c r="PL76" s="0"/>
      <c r="PM76" s="0"/>
      <c r="PN76" s="0"/>
      <c r="PO76" s="0"/>
      <c r="PP76" s="0"/>
      <c r="PQ76" s="0"/>
      <c r="PR76" s="0"/>
      <c r="PS76" s="0"/>
      <c r="PT76" s="0"/>
      <c r="PU76" s="0"/>
      <c r="PV76" s="0"/>
      <c r="PW76" s="0"/>
      <c r="PX76" s="0"/>
      <c r="PY76" s="0"/>
      <c r="PZ76" s="0"/>
      <c r="QA76" s="0"/>
      <c r="QB76" s="0"/>
      <c r="QC76" s="0"/>
      <c r="QD76" s="0"/>
      <c r="QE76" s="0"/>
      <c r="QF76" s="0"/>
      <c r="QG76" s="0"/>
      <c r="QH76" s="0"/>
      <c r="QI76" s="0"/>
      <c r="QJ76" s="0"/>
      <c r="QK76" s="0"/>
      <c r="QL76" s="0"/>
      <c r="QM76" s="0"/>
      <c r="QN76" s="0"/>
      <c r="QO76" s="0"/>
      <c r="QP76" s="0"/>
      <c r="QQ76" s="0"/>
      <c r="QR76" s="0"/>
      <c r="QS76" s="0"/>
      <c r="QT76" s="0"/>
      <c r="QU76" s="0"/>
      <c r="QV76" s="0"/>
      <c r="QW76" s="0"/>
      <c r="QX76" s="0"/>
      <c r="QY76" s="0"/>
      <c r="QZ76" s="0"/>
      <c r="RA76" s="0"/>
      <c r="RB76" s="0"/>
      <c r="RC76" s="0"/>
      <c r="RD76" s="0"/>
      <c r="RE76" s="0"/>
      <c r="RF76" s="0"/>
      <c r="RG76" s="0"/>
      <c r="RH76" s="0"/>
      <c r="RI76" s="0"/>
      <c r="RJ76" s="0"/>
      <c r="RK76" s="0"/>
      <c r="RL76" s="0"/>
      <c r="RM76" s="0"/>
      <c r="RN76" s="0"/>
      <c r="RO76" s="0"/>
      <c r="RP76" s="0"/>
      <c r="RQ76" s="0"/>
      <c r="RR76" s="0"/>
      <c r="RS76" s="0"/>
      <c r="RT76" s="0"/>
      <c r="RU76" s="0"/>
      <c r="RV76" s="0"/>
      <c r="RW76" s="0"/>
      <c r="RX76" s="0"/>
      <c r="RY76" s="0"/>
      <c r="RZ76" s="0"/>
      <c r="SA76" s="0"/>
      <c r="SB76" s="0"/>
      <c r="SC76" s="0"/>
      <c r="SD76" s="0"/>
      <c r="SE76" s="0"/>
      <c r="SF76" s="0"/>
      <c r="SG76" s="0"/>
      <c r="SH76" s="0"/>
      <c r="SI76" s="0"/>
      <c r="SJ76" s="0"/>
      <c r="SK76" s="0"/>
      <c r="SL76" s="0"/>
      <c r="SM76" s="0"/>
      <c r="SN76" s="0"/>
      <c r="SO76" s="0"/>
      <c r="SP76" s="0"/>
      <c r="SQ76" s="0"/>
      <c r="SR76" s="0"/>
      <c r="SS76" s="0"/>
      <c r="ST76" s="0"/>
      <c r="SU76" s="0"/>
      <c r="SV76" s="0"/>
      <c r="SW76" s="0"/>
      <c r="SX76" s="0"/>
      <c r="SY76" s="0"/>
      <c r="SZ76" s="0"/>
      <c r="TA76" s="0"/>
      <c r="TB76" s="0"/>
      <c r="TC76" s="0"/>
      <c r="TD76" s="0"/>
      <c r="TE76" s="0"/>
      <c r="TF76" s="0"/>
      <c r="TG76" s="0"/>
      <c r="TH76" s="0"/>
      <c r="TI76" s="0"/>
      <c r="TJ76" s="0"/>
      <c r="TK76" s="0"/>
      <c r="TL76" s="0"/>
      <c r="TM76" s="0"/>
      <c r="TN76" s="0"/>
      <c r="TO76" s="0"/>
      <c r="TP76" s="0"/>
      <c r="TQ76" s="0"/>
      <c r="TR76" s="0"/>
      <c r="TS76" s="0"/>
      <c r="TT76" s="0"/>
      <c r="TU76" s="0"/>
      <c r="TV76" s="0"/>
      <c r="TW76" s="0"/>
      <c r="TX76" s="0"/>
      <c r="TY76" s="0"/>
      <c r="TZ76" s="0"/>
      <c r="UA76" s="0"/>
      <c r="UB76" s="0"/>
      <c r="UC76" s="0"/>
      <c r="UD76" s="0"/>
      <c r="UE76" s="0"/>
      <c r="UF76" s="0"/>
      <c r="UG76" s="0"/>
      <c r="UH76" s="0"/>
      <c r="UI76" s="0"/>
      <c r="UJ76" s="0"/>
      <c r="UK76" s="0"/>
      <c r="UL76" s="0"/>
      <c r="UM76" s="0"/>
      <c r="UN76" s="0"/>
      <c r="UO76" s="0"/>
      <c r="UP76" s="0"/>
      <c r="UQ76" s="0"/>
      <c r="UR76" s="0"/>
      <c r="US76" s="0"/>
      <c r="UT76" s="0"/>
      <c r="UU76" s="0"/>
      <c r="UV76" s="0"/>
      <c r="UW76" s="0"/>
      <c r="UX76" s="0"/>
      <c r="UY76" s="0"/>
      <c r="UZ76" s="0"/>
      <c r="VA76" s="0"/>
      <c r="VB76" s="0"/>
      <c r="VC76" s="0"/>
      <c r="VD76" s="0"/>
      <c r="VE76" s="0"/>
      <c r="VF76" s="0"/>
      <c r="VG76" s="0"/>
      <c r="VH76" s="0"/>
      <c r="VI76" s="0"/>
      <c r="VJ76" s="0"/>
      <c r="VK76" s="0"/>
      <c r="VL76" s="0"/>
      <c r="VM76" s="0"/>
      <c r="VN76" s="0"/>
      <c r="VO76" s="0"/>
      <c r="VP76" s="0"/>
      <c r="VQ76" s="0"/>
      <c r="VR76" s="0"/>
      <c r="VS76" s="0"/>
      <c r="VT76" s="0"/>
      <c r="VU76" s="0"/>
      <c r="VV76" s="0"/>
      <c r="VW76" s="0"/>
      <c r="VX76" s="0"/>
      <c r="VY76" s="0"/>
      <c r="VZ76" s="0"/>
      <c r="WA76" s="0"/>
      <c r="WB76" s="0"/>
      <c r="WC76" s="0"/>
      <c r="WD76" s="0"/>
      <c r="WE76" s="0"/>
      <c r="WF76" s="0"/>
      <c r="WG76" s="0"/>
      <c r="WH76" s="0"/>
      <c r="WI76" s="0"/>
      <c r="WJ76" s="0"/>
      <c r="WK76" s="0"/>
      <c r="WL76" s="0"/>
      <c r="WM76" s="0"/>
      <c r="WN76" s="0"/>
      <c r="WO76" s="0"/>
      <c r="WP76" s="0"/>
      <c r="WQ76" s="0"/>
      <c r="WR76" s="0"/>
      <c r="WS76" s="0"/>
      <c r="WT76" s="0"/>
      <c r="WU76" s="0"/>
      <c r="WV76" s="0"/>
      <c r="WW76" s="0"/>
      <c r="WX76" s="0"/>
      <c r="WY76" s="0"/>
      <c r="WZ76" s="0"/>
      <c r="XA76" s="0"/>
      <c r="XB76" s="0"/>
      <c r="XC76" s="0"/>
      <c r="XD76" s="0"/>
      <c r="XE76" s="0"/>
      <c r="XF76" s="0"/>
      <c r="XG76" s="0"/>
      <c r="XH76" s="0"/>
      <c r="XI76" s="0"/>
      <c r="XJ76" s="0"/>
      <c r="XK76" s="0"/>
      <c r="XL76" s="0"/>
      <c r="XM76" s="0"/>
      <c r="XN76" s="0"/>
      <c r="XO76" s="0"/>
      <c r="XP76" s="0"/>
      <c r="XQ76" s="0"/>
      <c r="XR76" s="0"/>
      <c r="XS76" s="0"/>
      <c r="XT76" s="0"/>
      <c r="XU76" s="0"/>
      <c r="XV76" s="0"/>
      <c r="XW76" s="0"/>
      <c r="XX76" s="0"/>
      <c r="XY76" s="0"/>
      <c r="XZ76" s="0"/>
      <c r="YA76" s="0"/>
      <c r="YB76" s="0"/>
      <c r="YC76" s="0"/>
      <c r="YD76" s="0"/>
      <c r="YE76" s="0"/>
      <c r="YF76" s="0"/>
      <c r="YG76" s="0"/>
      <c r="YH76" s="0"/>
      <c r="YI76" s="0"/>
      <c r="YJ76" s="0"/>
      <c r="YK76" s="0"/>
      <c r="YL76" s="0"/>
      <c r="YM76" s="0"/>
      <c r="YN76" s="0"/>
      <c r="YO76" s="0"/>
      <c r="YP76" s="0"/>
      <c r="YQ76" s="0"/>
      <c r="YR76" s="0"/>
      <c r="YS76" s="0"/>
      <c r="YT76" s="0"/>
      <c r="YU76" s="0"/>
      <c r="YV76" s="0"/>
      <c r="YW76" s="0"/>
      <c r="YX76" s="0"/>
      <c r="YY76" s="0"/>
      <c r="YZ76" s="0"/>
      <c r="ZA76" s="0"/>
      <c r="ZB76" s="0"/>
      <c r="ZC76" s="0"/>
      <c r="ZD76" s="0"/>
      <c r="ZE76" s="0"/>
      <c r="ZF76" s="0"/>
      <c r="ZG76" s="0"/>
      <c r="ZH76" s="0"/>
      <c r="ZI76" s="0"/>
      <c r="ZJ76" s="0"/>
      <c r="ZK76" s="0"/>
      <c r="ZL76" s="0"/>
      <c r="ZM76" s="0"/>
      <c r="ZN76" s="0"/>
      <c r="ZO76" s="0"/>
      <c r="ZP76" s="0"/>
      <c r="ZQ76" s="0"/>
      <c r="ZR76" s="0"/>
      <c r="ZS76" s="0"/>
      <c r="ZT76" s="0"/>
      <c r="ZU76" s="0"/>
      <c r="ZV76" s="0"/>
      <c r="ZW76" s="0"/>
      <c r="ZX76" s="0"/>
      <c r="ZY76" s="0"/>
      <c r="ZZ76" s="0"/>
      <c r="AAA76" s="0"/>
      <c r="AAB76" s="0"/>
      <c r="AAC76" s="0"/>
      <c r="AAD76" s="0"/>
      <c r="AAE76" s="0"/>
      <c r="AAF76" s="0"/>
      <c r="AAG76" s="0"/>
      <c r="AAH76" s="0"/>
      <c r="AAI76" s="0"/>
      <c r="AAJ76" s="0"/>
      <c r="AAK76" s="0"/>
      <c r="AAL76" s="0"/>
      <c r="AAM76" s="0"/>
      <c r="AAN76" s="0"/>
      <c r="AAO76" s="0"/>
      <c r="AAP76" s="0"/>
      <c r="AAQ76" s="0"/>
      <c r="AAR76" s="0"/>
      <c r="AAS76" s="0"/>
      <c r="AAT76" s="0"/>
      <c r="AAU76" s="0"/>
      <c r="AAV76" s="0"/>
      <c r="AAW76" s="0"/>
      <c r="AAX76" s="0"/>
      <c r="AAY76" s="0"/>
      <c r="AAZ76" s="0"/>
      <c r="ABA76" s="0"/>
      <c r="ABB76" s="0"/>
      <c r="ABC76" s="0"/>
      <c r="ABD76" s="0"/>
      <c r="ABE76" s="0"/>
      <c r="ABF76" s="0"/>
      <c r="ABG76" s="0"/>
      <c r="ABH76" s="0"/>
      <c r="ABI76" s="0"/>
      <c r="ABJ76" s="0"/>
      <c r="ABK76" s="0"/>
      <c r="ABL76" s="0"/>
      <c r="ABM76" s="0"/>
      <c r="ABN76" s="0"/>
      <c r="ABO76" s="0"/>
      <c r="ABP76" s="0"/>
      <c r="ABQ76" s="0"/>
      <c r="ABR76" s="0"/>
      <c r="ABS76" s="0"/>
      <c r="ABT76" s="0"/>
      <c r="ABU76" s="0"/>
      <c r="ABV76" s="0"/>
      <c r="ABW76" s="0"/>
      <c r="ABX76" s="0"/>
      <c r="ABY76" s="0"/>
      <c r="ABZ76" s="0"/>
      <c r="ACA76" s="0"/>
      <c r="ACB76" s="0"/>
      <c r="ACC76" s="0"/>
      <c r="ACD76" s="0"/>
      <c r="ACE76" s="0"/>
      <c r="ACF76" s="0"/>
      <c r="ACG76" s="0"/>
      <c r="ACH76" s="0"/>
      <c r="ACI76" s="0"/>
      <c r="ACJ76" s="0"/>
      <c r="ACK76" s="0"/>
      <c r="ACL76" s="0"/>
      <c r="ACM76" s="0"/>
      <c r="ACN76" s="0"/>
      <c r="ACO76" s="0"/>
      <c r="ACP76" s="0"/>
      <c r="ACQ76" s="0"/>
      <c r="ACR76" s="0"/>
      <c r="ACS76" s="0"/>
      <c r="ACT76" s="0"/>
      <c r="ACU76" s="0"/>
      <c r="ACV76" s="0"/>
      <c r="ACW76" s="0"/>
      <c r="ACX76" s="0"/>
      <c r="ACY76" s="0"/>
      <c r="ACZ76" s="0"/>
      <c r="ADA76" s="0"/>
      <c r="ADB76" s="0"/>
      <c r="ADC76" s="0"/>
      <c r="ADD76" s="0"/>
      <c r="ADE76" s="0"/>
      <c r="ADF76" s="0"/>
      <c r="ADG76" s="0"/>
      <c r="ADH76" s="0"/>
      <c r="ADI76" s="0"/>
      <c r="ADJ76" s="0"/>
      <c r="ADK76" s="0"/>
      <c r="ADL76" s="0"/>
      <c r="ADM76" s="0"/>
      <c r="ADN76" s="0"/>
      <c r="ADO76" s="0"/>
      <c r="ADP76" s="0"/>
      <c r="ADQ76" s="0"/>
      <c r="ADR76" s="0"/>
      <c r="ADS76" s="0"/>
      <c r="ADT76" s="0"/>
      <c r="ADU76" s="0"/>
      <c r="ADV76" s="0"/>
      <c r="ADW76" s="0"/>
      <c r="ADX76" s="0"/>
      <c r="ADY76" s="0"/>
      <c r="ADZ76" s="0"/>
      <c r="AEA76" s="0"/>
      <c r="AEB76" s="0"/>
      <c r="AEC76" s="0"/>
      <c r="AED76" s="0"/>
      <c r="AEE76" s="0"/>
      <c r="AEF76" s="0"/>
      <c r="AEG76" s="0"/>
      <c r="AEH76" s="0"/>
      <c r="AEI76" s="0"/>
      <c r="AEJ76" s="0"/>
      <c r="AEK76" s="0"/>
      <c r="AEL76" s="0"/>
      <c r="AEM76" s="0"/>
      <c r="AEN76" s="0"/>
      <c r="AEO76" s="0"/>
      <c r="AEP76" s="0"/>
      <c r="AEQ76" s="0"/>
      <c r="AER76" s="0"/>
      <c r="AES76" s="0"/>
      <c r="AET76" s="0"/>
      <c r="AEU76" s="0"/>
      <c r="AEV76" s="0"/>
      <c r="AEW76" s="0"/>
      <c r="AEX76" s="0"/>
      <c r="AEY76" s="0"/>
      <c r="AEZ76" s="0"/>
      <c r="AFA76" s="0"/>
      <c r="AFB76" s="0"/>
      <c r="AFC76" s="0"/>
      <c r="AFD76" s="0"/>
      <c r="AFE76" s="0"/>
      <c r="AFF76" s="0"/>
      <c r="AFG76" s="0"/>
      <c r="AFH76" s="0"/>
      <c r="AFI76" s="0"/>
      <c r="AFJ76" s="0"/>
      <c r="AFK76" s="0"/>
      <c r="AFL76" s="0"/>
      <c r="AFM76" s="0"/>
      <c r="AFN76" s="0"/>
      <c r="AFO76" s="0"/>
      <c r="AFP76" s="0"/>
      <c r="AFQ76" s="0"/>
      <c r="AFR76" s="0"/>
      <c r="AFS76" s="0"/>
      <c r="AFT76" s="0"/>
      <c r="AFU76" s="0"/>
      <c r="AFV76" s="0"/>
      <c r="AFW76" s="0"/>
      <c r="AFX76" s="0"/>
      <c r="AFY76" s="0"/>
      <c r="AFZ76" s="0"/>
      <c r="AGA76" s="0"/>
      <c r="AGB76" s="0"/>
      <c r="AGC76" s="0"/>
      <c r="AGD76" s="0"/>
      <c r="AGE76" s="0"/>
      <c r="AGF76" s="0"/>
      <c r="AGG76" s="0"/>
      <c r="AGH76" s="0"/>
      <c r="AGI76" s="0"/>
      <c r="AGJ76" s="0"/>
      <c r="AGK76" s="0"/>
      <c r="AGL76" s="0"/>
      <c r="AGM76" s="0"/>
      <c r="AGN76" s="0"/>
      <c r="AGO76" s="0"/>
      <c r="AGP76" s="0"/>
      <c r="AGQ76" s="0"/>
      <c r="AGR76" s="0"/>
      <c r="AGS76" s="0"/>
      <c r="AGT76" s="0"/>
      <c r="AGU76" s="0"/>
      <c r="AGV76" s="0"/>
      <c r="AGW76" s="0"/>
      <c r="AGX76" s="0"/>
      <c r="AGY76" s="0"/>
      <c r="AGZ76" s="0"/>
      <c r="AHA76" s="0"/>
      <c r="AHB76" s="0"/>
      <c r="AHC76" s="0"/>
      <c r="AHD76" s="0"/>
      <c r="AHE76" s="0"/>
      <c r="AHF76" s="0"/>
      <c r="AHG76" s="0"/>
      <c r="AHH76" s="0"/>
      <c r="AHI76" s="0"/>
      <c r="AHJ76" s="0"/>
      <c r="AHK76" s="0"/>
      <c r="AHL76" s="0"/>
      <c r="AHM76" s="0"/>
      <c r="AHN76" s="0"/>
      <c r="AHO76" s="0"/>
      <c r="AHP76" s="0"/>
      <c r="AHQ76" s="0"/>
      <c r="AHR76" s="0"/>
      <c r="AHS76" s="0"/>
      <c r="AHT76" s="0"/>
      <c r="AHU76" s="0"/>
      <c r="AHV76" s="0"/>
      <c r="AHW76" s="0"/>
      <c r="AHX76" s="0"/>
      <c r="AHY76" s="0"/>
      <c r="AHZ76" s="0"/>
      <c r="AIA76" s="0"/>
      <c r="AIB76" s="0"/>
      <c r="AIC76" s="0"/>
      <c r="AID76" s="0"/>
      <c r="AIE76" s="0"/>
      <c r="AIF76" s="0"/>
      <c r="AIG76" s="0"/>
      <c r="AIH76" s="0"/>
      <c r="AII76" s="0"/>
      <c r="AIJ76" s="0"/>
      <c r="AIK76" s="0"/>
      <c r="AIL76" s="0"/>
      <c r="AIM76" s="0"/>
      <c r="AIN76" s="0"/>
      <c r="AIO76" s="0"/>
      <c r="AIP76" s="0"/>
      <c r="AIQ76" s="0"/>
      <c r="AIR76" s="0"/>
      <c r="AIS76" s="0"/>
      <c r="AIT76" s="0"/>
      <c r="AIU76" s="0"/>
      <c r="AIV76" s="0"/>
      <c r="AIW76" s="0"/>
      <c r="AIX76" s="0"/>
      <c r="AIY76" s="0"/>
      <c r="AIZ76" s="0"/>
      <c r="AJA76" s="0"/>
      <c r="AJB76" s="0"/>
      <c r="AJC76" s="0"/>
      <c r="AJD76" s="0"/>
      <c r="AJE76" s="0"/>
      <c r="AJF76" s="0"/>
      <c r="AJG76" s="0"/>
      <c r="AJH76" s="0"/>
      <c r="AJI76" s="0"/>
      <c r="AJJ76" s="0"/>
      <c r="AJK76" s="0"/>
      <c r="AJL76" s="0"/>
      <c r="AJM76" s="0"/>
      <c r="AJN76" s="0"/>
      <c r="AJO76" s="0"/>
      <c r="AJP76" s="0"/>
      <c r="AJQ76" s="0"/>
      <c r="AJR76" s="0"/>
      <c r="AJS76" s="0"/>
      <c r="AJT76" s="0"/>
      <c r="AJU76" s="0"/>
      <c r="AJV76" s="0"/>
      <c r="AJW76" s="0"/>
      <c r="AJX76" s="0"/>
      <c r="AJY76" s="0"/>
      <c r="AJZ76" s="0"/>
      <c r="AKA76" s="0"/>
      <c r="AKB76" s="0"/>
      <c r="AKC76" s="0"/>
      <c r="AKD76" s="0"/>
      <c r="AKE76" s="0"/>
      <c r="AKF76" s="0"/>
      <c r="AKG76" s="0"/>
      <c r="AKH76" s="0"/>
      <c r="AKI76" s="0"/>
      <c r="AKJ76" s="0"/>
      <c r="AKK76" s="0"/>
      <c r="AKL76" s="0"/>
      <c r="AKM76" s="0"/>
      <c r="AKN76" s="0"/>
      <c r="AKO76" s="0"/>
      <c r="AKP76" s="0"/>
      <c r="AKQ76" s="0"/>
      <c r="AKR76" s="0"/>
      <c r="AKS76" s="0"/>
      <c r="AKT76" s="0"/>
      <c r="AKU76" s="0"/>
      <c r="AKV76" s="0"/>
      <c r="AKW76" s="0"/>
      <c r="AKX76" s="0"/>
      <c r="AKY76" s="0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customFormat="false" ht="13.7" hidden="false" customHeight="true" outlineLevel="0" collapsed="false">
      <c r="A77" s="256"/>
      <c r="B77" s="257"/>
      <c r="C77" s="254" t="s">
        <v>802</v>
      </c>
      <c r="D77" s="0"/>
      <c r="E77" s="0"/>
      <c r="F77" s="248" t="str">
        <f aca="false">IF(E18="","",E18)</f>
        <v/>
      </c>
      <c r="G77" s="0"/>
      <c r="H77" s="0"/>
      <c r="I77" s="254" t="s">
        <v>27</v>
      </c>
      <c r="J77" s="280" t="n">
        <f aca="false">E24</f>
        <v>0</v>
      </c>
      <c r="K77" s="0"/>
      <c r="L77" s="257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  <c r="IX77" s="0"/>
      <c r="IY77" s="0"/>
      <c r="IZ77" s="0"/>
      <c r="JA77" s="0"/>
      <c r="JB77" s="0"/>
      <c r="JC77" s="0"/>
      <c r="JD77" s="0"/>
      <c r="JE77" s="0"/>
      <c r="JF77" s="0"/>
      <c r="JG77" s="0"/>
      <c r="JH77" s="0"/>
      <c r="JI77" s="0"/>
      <c r="JJ77" s="0"/>
      <c r="JK77" s="0"/>
      <c r="JL77" s="0"/>
      <c r="JM77" s="0"/>
      <c r="JN77" s="0"/>
      <c r="JO77" s="0"/>
      <c r="JP77" s="0"/>
      <c r="JQ77" s="0"/>
      <c r="JR77" s="0"/>
      <c r="JS77" s="0"/>
      <c r="JT77" s="0"/>
      <c r="JU77" s="0"/>
      <c r="JV77" s="0"/>
      <c r="JW77" s="0"/>
      <c r="JX77" s="0"/>
      <c r="JY77" s="0"/>
      <c r="JZ77" s="0"/>
      <c r="KA77" s="0"/>
      <c r="KB77" s="0"/>
      <c r="KC77" s="0"/>
      <c r="KD77" s="0"/>
      <c r="KE77" s="0"/>
      <c r="KF77" s="0"/>
      <c r="KG77" s="0"/>
      <c r="KH77" s="0"/>
      <c r="KI77" s="0"/>
      <c r="KJ77" s="0"/>
      <c r="KK77" s="0"/>
      <c r="KL77" s="0"/>
      <c r="KM77" s="0"/>
      <c r="KN77" s="0"/>
      <c r="KO77" s="0"/>
      <c r="KP77" s="0"/>
      <c r="KQ77" s="0"/>
      <c r="KR77" s="0"/>
      <c r="KS77" s="0"/>
      <c r="KT77" s="0"/>
      <c r="KU77" s="0"/>
      <c r="KV77" s="0"/>
      <c r="KW77" s="0"/>
      <c r="KX77" s="0"/>
      <c r="KY77" s="0"/>
      <c r="KZ77" s="0"/>
      <c r="LA77" s="0"/>
      <c r="LB77" s="0"/>
      <c r="LC77" s="0"/>
      <c r="LD77" s="0"/>
      <c r="LE77" s="0"/>
      <c r="LF77" s="0"/>
      <c r="LG77" s="0"/>
      <c r="LH77" s="0"/>
      <c r="LI77" s="0"/>
      <c r="LJ77" s="0"/>
      <c r="LK77" s="0"/>
      <c r="LL77" s="0"/>
      <c r="LM77" s="0"/>
      <c r="LN77" s="0"/>
      <c r="LO77" s="0"/>
      <c r="LP77" s="0"/>
      <c r="LQ77" s="0"/>
      <c r="LR77" s="0"/>
      <c r="LS77" s="0"/>
      <c r="LT77" s="0"/>
      <c r="LU77" s="0"/>
      <c r="LV77" s="0"/>
      <c r="LW77" s="0"/>
      <c r="LX77" s="0"/>
      <c r="LY77" s="0"/>
      <c r="LZ77" s="0"/>
      <c r="MA77" s="0"/>
      <c r="MB77" s="0"/>
      <c r="MC77" s="0"/>
      <c r="MD77" s="0"/>
      <c r="ME77" s="0"/>
      <c r="MF77" s="0"/>
      <c r="MG77" s="0"/>
      <c r="MH77" s="0"/>
      <c r="MI77" s="0"/>
      <c r="MJ77" s="0"/>
      <c r="MK77" s="0"/>
      <c r="ML77" s="0"/>
      <c r="MM77" s="0"/>
      <c r="MN77" s="0"/>
      <c r="MO77" s="0"/>
      <c r="MP77" s="0"/>
      <c r="MQ77" s="0"/>
      <c r="MR77" s="0"/>
      <c r="MS77" s="0"/>
      <c r="MT77" s="0"/>
      <c r="MU77" s="0"/>
      <c r="MV77" s="0"/>
      <c r="MW77" s="0"/>
      <c r="MX77" s="0"/>
      <c r="MY77" s="0"/>
      <c r="MZ77" s="0"/>
      <c r="NA77" s="0"/>
      <c r="NB77" s="0"/>
      <c r="NC77" s="0"/>
      <c r="ND77" s="0"/>
      <c r="NE77" s="0"/>
      <c r="NF77" s="0"/>
      <c r="NG77" s="0"/>
      <c r="NH77" s="0"/>
      <c r="NI77" s="0"/>
      <c r="NJ77" s="0"/>
      <c r="NK77" s="0"/>
      <c r="NL77" s="0"/>
      <c r="NM77" s="0"/>
      <c r="NN77" s="0"/>
      <c r="NO77" s="0"/>
      <c r="NP77" s="0"/>
      <c r="NQ77" s="0"/>
      <c r="NR77" s="0"/>
      <c r="NS77" s="0"/>
      <c r="NT77" s="0"/>
      <c r="NU77" s="0"/>
      <c r="NV77" s="0"/>
      <c r="NW77" s="0"/>
      <c r="NX77" s="0"/>
      <c r="NY77" s="0"/>
      <c r="NZ77" s="0"/>
      <c r="OA77" s="0"/>
      <c r="OB77" s="0"/>
      <c r="OC77" s="0"/>
      <c r="OD77" s="0"/>
      <c r="OE77" s="0"/>
      <c r="OF77" s="0"/>
      <c r="OG77" s="0"/>
      <c r="OH77" s="0"/>
      <c r="OI77" s="0"/>
      <c r="OJ77" s="0"/>
      <c r="OK77" s="0"/>
      <c r="OL77" s="0"/>
      <c r="OM77" s="0"/>
      <c r="ON77" s="0"/>
      <c r="OO77" s="0"/>
      <c r="OP77" s="0"/>
      <c r="OQ77" s="0"/>
      <c r="OR77" s="0"/>
      <c r="OS77" s="0"/>
      <c r="OT77" s="0"/>
      <c r="OU77" s="0"/>
      <c r="OV77" s="0"/>
      <c r="OW77" s="0"/>
      <c r="OX77" s="0"/>
      <c r="OY77" s="0"/>
      <c r="OZ77" s="0"/>
      <c r="PA77" s="0"/>
      <c r="PB77" s="0"/>
      <c r="PC77" s="0"/>
      <c r="PD77" s="0"/>
      <c r="PE77" s="0"/>
      <c r="PF77" s="0"/>
      <c r="PG77" s="0"/>
      <c r="PH77" s="0"/>
      <c r="PI77" s="0"/>
      <c r="PJ77" s="0"/>
      <c r="PK77" s="0"/>
      <c r="PL77" s="0"/>
      <c r="PM77" s="0"/>
      <c r="PN77" s="0"/>
      <c r="PO77" s="0"/>
      <c r="PP77" s="0"/>
      <c r="PQ77" s="0"/>
      <c r="PR77" s="0"/>
      <c r="PS77" s="0"/>
      <c r="PT77" s="0"/>
      <c r="PU77" s="0"/>
      <c r="PV77" s="0"/>
      <c r="PW77" s="0"/>
      <c r="PX77" s="0"/>
      <c r="PY77" s="0"/>
      <c r="PZ77" s="0"/>
      <c r="QA77" s="0"/>
      <c r="QB77" s="0"/>
      <c r="QC77" s="0"/>
      <c r="QD77" s="0"/>
      <c r="QE77" s="0"/>
      <c r="QF77" s="0"/>
      <c r="QG77" s="0"/>
      <c r="QH77" s="0"/>
      <c r="QI77" s="0"/>
      <c r="QJ77" s="0"/>
      <c r="QK77" s="0"/>
      <c r="QL77" s="0"/>
      <c r="QM77" s="0"/>
      <c r="QN77" s="0"/>
      <c r="QO77" s="0"/>
      <c r="QP77" s="0"/>
      <c r="QQ77" s="0"/>
      <c r="QR77" s="0"/>
      <c r="QS77" s="0"/>
      <c r="QT77" s="0"/>
      <c r="QU77" s="0"/>
      <c r="QV77" s="0"/>
      <c r="QW77" s="0"/>
      <c r="QX77" s="0"/>
      <c r="QY77" s="0"/>
      <c r="QZ77" s="0"/>
      <c r="RA77" s="0"/>
      <c r="RB77" s="0"/>
      <c r="RC77" s="0"/>
      <c r="RD77" s="0"/>
      <c r="RE77" s="0"/>
      <c r="RF77" s="0"/>
      <c r="RG77" s="0"/>
      <c r="RH77" s="0"/>
      <c r="RI77" s="0"/>
      <c r="RJ77" s="0"/>
      <c r="RK77" s="0"/>
      <c r="RL77" s="0"/>
      <c r="RM77" s="0"/>
      <c r="RN77" s="0"/>
      <c r="RO77" s="0"/>
      <c r="RP77" s="0"/>
      <c r="RQ77" s="0"/>
      <c r="RR77" s="0"/>
      <c r="RS77" s="0"/>
      <c r="RT77" s="0"/>
      <c r="RU77" s="0"/>
      <c r="RV77" s="0"/>
      <c r="RW77" s="0"/>
      <c r="RX77" s="0"/>
      <c r="RY77" s="0"/>
      <c r="RZ77" s="0"/>
      <c r="SA77" s="0"/>
      <c r="SB77" s="0"/>
      <c r="SC77" s="0"/>
      <c r="SD77" s="0"/>
      <c r="SE77" s="0"/>
      <c r="SF77" s="0"/>
      <c r="SG77" s="0"/>
      <c r="SH77" s="0"/>
      <c r="SI77" s="0"/>
      <c r="SJ77" s="0"/>
      <c r="SK77" s="0"/>
      <c r="SL77" s="0"/>
      <c r="SM77" s="0"/>
      <c r="SN77" s="0"/>
      <c r="SO77" s="0"/>
      <c r="SP77" s="0"/>
      <c r="SQ77" s="0"/>
      <c r="SR77" s="0"/>
      <c r="SS77" s="0"/>
      <c r="ST77" s="0"/>
      <c r="SU77" s="0"/>
      <c r="SV77" s="0"/>
      <c r="SW77" s="0"/>
      <c r="SX77" s="0"/>
      <c r="SY77" s="0"/>
      <c r="SZ77" s="0"/>
      <c r="TA77" s="0"/>
      <c r="TB77" s="0"/>
      <c r="TC77" s="0"/>
      <c r="TD77" s="0"/>
      <c r="TE77" s="0"/>
      <c r="TF77" s="0"/>
      <c r="TG77" s="0"/>
      <c r="TH77" s="0"/>
      <c r="TI77" s="0"/>
      <c r="TJ77" s="0"/>
      <c r="TK77" s="0"/>
      <c r="TL77" s="0"/>
      <c r="TM77" s="0"/>
      <c r="TN77" s="0"/>
      <c r="TO77" s="0"/>
      <c r="TP77" s="0"/>
      <c r="TQ77" s="0"/>
      <c r="TR77" s="0"/>
      <c r="TS77" s="0"/>
      <c r="TT77" s="0"/>
      <c r="TU77" s="0"/>
      <c r="TV77" s="0"/>
      <c r="TW77" s="0"/>
      <c r="TX77" s="0"/>
      <c r="TY77" s="0"/>
      <c r="TZ77" s="0"/>
      <c r="UA77" s="0"/>
      <c r="UB77" s="0"/>
      <c r="UC77" s="0"/>
      <c r="UD77" s="0"/>
      <c r="UE77" s="0"/>
      <c r="UF77" s="0"/>
      <c r="UG77" s="0"/>
      <c r="UH77" s="0"/>
      <c r="UI77" s="0"/>
      <c r="UJ77" s="0"/>
      <c r="UK77" s="0"/>
      <c r="UL77" s="0"/>
      <c r="UM77" s="0"/>
      <c r="UN77" s="0"/>
      <c r="UO77" s="0"/>
      <c r="UP77" s="0"/>
      <c r="UQ77" s="0"/>
      <c r="UR77" s="0"/>
      <c r="US77" s="0"/>
      <c r="UT77" s="0"/>
      <c r="UU77" s="0"/>
      <c r="UV77" s="0"/>
      <c r="UW77" s="0"/>
      <c r="UX77" s="0"/>
      <c r="UY77" s="0"/>
      <c r="UZ77" s="0"/>
      <c r="VA77" s="0"/>
      <c r="VB77" s="0"/>
      <c r="VC77" s="0"/>
      <c r="VD77" s="0"/>
      <c r="VE77" s="0"/>
      <c r="VF77" s="0"/>
      <c r="VG77" s="0"/>
      <c r="VH77" s="0"/>
      <c r="VI77" s="0"/>
      <c r="VJ77" s="0"/>
      <c r="VK77" s="0"/>
      <c r="VL77" s="0"/>
      <c r="VM77" s="0"/>
      <c r="VN77" s="0"/>
      <c r="VO77" s="0"/>
      <c r="VP77" s="0"/>
      <c r="VQ77" s="0"/>
      <c r="VR77" s="0"/>
      <c r="VS77" s="0"/>
      <c r="VT77" s="0"/>
      <c r="VU77" s="0"/>
      <c r="VV77" s="0"/>
      <c r="VW77" s="0"/>
      <c r="VX77" s="0"/>
      <c r="VY77" s="0"/>
      <c r="VZ77" s="0"/>
      <c r="WA77" s="0"/>
      <c r="WB77" s="0"/>
      <c r="WC77" s="0"/>
      <c r="WD77" s="0"/>
      <c r="WE77" s="0"/>
      <c r="WF77" s="0"/>
      <c r="WG77" s="0"/>
      <c r="WH77" s="0"/>
      <c r="WI77" s="0"/>
      <c r="WJ77" s="0"/>
      <c r="WK77" s="0"/>
      <c r="WL77" s="0"/>
      <c r="WM77" s="0"/>
      <c r="WN77" s="0"/>
      <c r="WO77" s="0"/>
      <c r="WP77" s="0"/>
      <c r="WQ77" s="0"/>
      <c r="WR77" s="0"/>
      <c r="WS77" s="0"/>
      <c r="WT77" s="0"/>
      <c r="WU77" s="0"/>
      <c r="WV77" s="0"/>
      <c r="WW77" s="0"/>
      <c r="WX77" s="0"/>
      <c r="WY77" s="0"/>
      <c r="WZ77" s="0"/>
      <c r="XA77" s="0"/>
      <c r="XB77" s="0"/>
      <c r="XC77" s="0"/>
      <c r="XD77" s="0"/>
      <c r="XE77" s="0"/>
      <c r="XF77" s="0"/>
      <c r="XG77" s="0"/>
      <c r="XH77" s="0"/>
      <c r="XI77" s="0"/>
      <c r="XJ77" s="0"/>
      <c r="XK77" s="0"/>
      <c r="XL77" s="0"/>
      <c r="XM77" s="0"/>
      <c r="XN77" s="0"/>
      <c r="XO77" s="0"/>
      <c r="XP77" s="0"/>
      <c r="XQ77" s="0"/>
      <c r="XR77" s="0"/>
      <c r="XS77" s="0"/>
      <c r="XT77" s="0"/>
      <c r="XU77" s="0"/>
      <c r="XV77" s="0"/>
      <c r="XW77" s="0"/>
      <c r="XX77" s="0"/>
      <c r="XY77" s="0"/>
      <c r="XZ77" s="0"/>
      <c r="YA77" s="0"/>
      <c r="YB77" s="0"/>
      <c r="YC77" s="0"/>
      <c r="YD77" s="0"/>
      <c r="YE77" s="0"/>
      <c r="YF77" s="0"/>
      <c r="YG77" s="0"/>
      <c r="YH77" s="0"/>
      <c r="YI77" s="0"/>
      <c r="YJ77" s="0"/>
      <c r="YK77" s="0"/>
      <c r="YL77" s="0"/>
      <c r="YM77" s="0"/>
      <c r="YN77" s="0"/>
      <c r="YO77" s="0"/>
      <c r="YP77" s="0"/>
      <c r="YQ77" s="0"/>
      <c r="YR77" s="0"/>
      <c r="YS77" s="0"/>
      <c r="YT77" s="0"/>
      <c r="YU77" s="0"/>
      <c r="YV77" s="0"/>
      <c r="YW77" s="0"/>
      <c r="YX77" s="0"/>
      <c r="YY77" s="0"/>
      <c r="YZ77" s="0"/>
      <c r="ZA77" s="0"/>
      <c r="ZB77" s="0"/>
      <c r="ZC77" s="0"/>
      <c r="ZD77" s="0"/>
      <c r="ZE77" s="0"/>
      <c r="ZF77" s="0"/>
      <c r="ZG77" s="0"/>
      <c r="ZH77" s="0"/>
      <c r="ZI77" s="0"/>
      <c r="ZJ77" s="0"/>
      <c r="ZK77" s="0"/>
      <c r="ZL77" s="0"/>
      <c r="ZM77" s="0"/>
      <c r="ZN77" s="0"/>
      <c r="ZO77" s="0"/>
      <c r="ZP77" s="0"/>
      <c r="ZQ77" s="0"/>
      <c r="ZR77" s="0"/>
      <c r="ZS77" s="0"/>
      <c r="ZT77" s="0"/>
      <c r="ZU77" s="0"/>
      <c r="ZV77" s="0"/>
      <c r="ZW77" s="0"/>
      <c r="ZX77" s="0"/>
      <c r="ZY77" s="0"/>
      <c r="ZZ77" s="0"/>
      <c r="AAA77" s="0"/>
      <c r="AAB77" s="0"/>
      <c r="AAC77" s="0"/>
      <c r="AAD77" s="0"/>
      <c r="AAE77" s="0"/>
      <c r="AAF77" s="0"/>
      <c r="AAG77" s="0"/>
      <c r="AAH77" s="0"/>
      <c r="AAI77" s="0"/>
      <c r="AAJ77" s="0"/>
      <c r="AAK77" s="0"/>
      <c r="AAL77" s="0"/>
      <c r="AAM77" s="0"/>
      <c r="AAN77" s="0"/>
      <c r="AAO77" s="0"/>
      <c r="AAP77" s="0"/>
      <c r="AAQ77" s="0"/>
      <c r="AAR77" s="0"/>
      <c r="AAS77" s="0"/>
      <c r="AAT77" s="0"/>
      <c r="AAU77" s="0"/>
      <c r="AAV77" s="0"/>
      <c r="AAW77" s="0"/>
      <c r="AAX77" s="0"/>
      <c r="AAY77" s="0"/>
      <c r="AAZ77" s="0"/>
      <c r="ABA77" s="0"/>
      <c r="ABB77" s="0"/>
      <c r="ABC77" s="0"/>
      <c r="ABD77" s="0"/>
      <c r="ABE77" s="0"/>
      <c r="ABF77" s="0"/>
      <c r="ABG77" s="0"/>
      <c r="ABH77" s="0"/>
      <c r="ABI77" s="0"/>
      <c r="ABJ77" s="0"/>
      <c r="ABK77" s="0"/>
      <c r="ABL77" s="0"/>
      <c r="ABM77" s="0"/>
      <c r="ABN77" s="0"/>
      <c r="ABO77" s="0"/>
      <c r="ABP77" s="0"/>
      <c r="ABQ77" s="0"/>
      <c r="ABR77" s="0"/>
      <c r="ABS77" s="0"/>
      <c r="ABT77" s="0"/>
      <c r="ABU77" s="0"/>
      <c r="ABV77" s="0"/>
      <c r="ABW77" s="0"/>
      <c r="ABX77" s="0"/>
      <c r="ABY77" s="0"/>
      <c r="ABZ77" s="0"/>
      <c r="ACA77" s="0"/>
      <c r="ACB77" s="0"/>
      <c r="ACC77" s="0"/>
      <c r="ACD77" s="0"/>
      <c r="ACE77" s="0"/>
      <c r="ACF77" s="0"/>
      <c r="ACG77" s="0"/>
      <c r="ACH77" s="0"/>
      <c r="ACI77" s="0"/>
      <c r="ACJ77" s="0"/>
      <c r="ACK77" s="0"/>
      <c r="ACL77" s="0"/>
      <c r="ACM77" s="0"/>
      <c r="ACN77" s="0"/>
      <c r="ACO77" s="0"/>
      <c r="ACP77" s="0"/>
      <c r="ACQ77" s="0"/>
      <c r="ACR77" s="0"/>
      <c r="ACS77" s="0"/>
      <c r="ACT77" s="0"/>
      <c r="ACU77" s="0"/>
      <c r="ACV77" s="0"/>
      <c r="ACW77" s="0"/>
      <c r="ACX77" s="0"/>
      <c r="ACY77" s="0"/>
      <c r="ACZ77" s="0"/>
      <c r="ADA77" s="0"/>
      <c r="ADB77" s="0"/>
      <c r="ADC77" s="0"/>
      <c r="ADD77" s="0"/>
      <c r="ADE77" s="0"/>
      <c r="ADF77" s="0"/>
      <c r="ADG77" s="0"/>
      <c r="ADH77" s="0"/>
      <c r="ADI77" s="0"/>
      <c r="ADJ77" s="0"/>
      <c r="ADK77" s="0"/>
      <c r="ADL77" s="0"/>
      <c r="ADM77" s="0"/>
      <c r="ADN77" s="0"/>
      <c r="ADO77" s="0"/>
      <c r="ADP77" s="0"/>
      <c r="ADQ77" s="0"/>
      <c r="ADR77" s="0"/>
      <c r="ADS77" s="0"/>
      <c r="ADT77" s="0"/>
      <c r="ADU77" s="0"/>
      <c r="ADV77" s="0"/>
      <c r="ADW77" s="0"/>
      <c r="ADX77" s="0"/>
      <c r="ADY77" s="0"/>
      <c r="ADZ77" s="0"/>
      <c r="AEA77" s="0"/>
      <c r="AEB77" s="0"/>
      <c r="AEC77" s="0"/>
      <c r="AED77" s="0"/>
      <c r="AEE77" s="0"/>
      <c r="AEF77" s="0"/>
      <c r="AEG77" s="0"/>
      <c r="AEH77" s="0"/>
      <c r="AEI77" s="0"/>
      <c r="AEJ77" s="0"/>
      <c r="AEK77" s="0"/>
      <c r="AEL77" s="0"/>
      <c r="AEM77" s="0"/>
      <c r="AEN77" s="0"/>
      <c r="AEO77" s="0"/>
      <c r="AEP77" s="0"/>
      <c r="AEQ77" s="0"/>
      <c r="AER77" s="0"/>
      <c r="AES77" s="0"/>
      <c r="AET77" s="0"/>
      <c r="AEU77" s="0"/>
      <c r="AEV77" s="0"/>
      <c r="AEW77" s="0"/>
      <c r="AEX77" s="0"/>
      <c r="AEY77" s="0"/>
      <c r="AEZ77" s="0"/>
      <c r="AFA77" s="0"/>
      <c r="AFB77" s="0"/>
      <c r="AFC77" s="0"/>
      <c r="AFD77" s="0"/>
      <c r="AFE77" s="0"/>
      <c r="AFF77" s="0"/>
      <c r="AFG77" s="0"/>
      <c r="AFH77" s="0"/>
      <c r="AFI77" s="0"/>
      <c r="AFJ77" s="0"/>
      <c r="AFK77" s="0"/>
      <c r="AFL77" s="0"/>
      <c r="AFM77" s="0"/>
      <c r="AFN77" s="0"/>
      <c r="AFO77" s="0"/>
      <c r="AFP77" s="0"/>
      <c r="AFQ77" s="0"/>
      <c r="AFR77" s="0"/>
      <c r="AFS77" s="0"/>
      <c r="AFT77" s="0"/>
      <c r="AFU77" s="0"/>
      <c r="AFV77" s="0"/>
      <c r="AFW77" s="0"/>
      <c r="AFX77" s="0"/>
      <c r="AFY77" s="0"/>
      <c r="AFZ77" s="0"/>
      <c r="AGA77" s="0"/>
      <c r="AGB77" s="0"/>
      <c r="AGC77" s="0"/>
      <c r="AGD77" s="0"/>
      <c r="AGE77" s="0"/>
      <c r="AGF77" s="0"/>
      <c r="AGG77" s="0"/>
      <c r="AGH77" s="0"/>
      <c r="AGI77" s="0"/>
      <c r="AGJ77" s="0"/>
      <c r="AGK77" s="0"/>
      <c r="AGL77" s="0"/>
      <c r="AGM77" s="0"/>
      <c r="AGN77" s="0"/>
      <c r="AGO77" s="0"/>
      <c r="AGP77" s="0"/>
      <c r="AGQ77" s="0"/>
      <c r="AGR77" s="0"/>
      <c r="AGS77" s="0"/>
      <c r="AGT77" s="0"/>
      <c r="AGU77" s="0"/>
      <c r="AGV77" s="0"/>
      <c r="AGW77" s="0"/>
      <c r="AGX77" s="0"/>
      <c r="AGY77" s="0"/>
      <c r="AGZ77" s="0"/>
      <c r="AHA77" s="0"/>
      <c r="AHB77" s="0"/>
      <c r="AHC77" s="0"/>
      <c r="AHD77" s="0"/>
      <c r="AHE77" s="0"/>
      <c r="AHF77" s="0"/>
      <c r="AHG77" s="0"/>
      <c r="AHH77" s="0"/>
      <c r="AHI77" s="0"/>
      <c r="AHJ77" s="0"/>
      <c r="AHK77" s="0"/>
      <c r="AHL77" s="0"/>
      <c r="AHM77" s="0"/>
      <c r="AHN77" s="0"/>
      <c r="AHO77" s="0"/>
      <c r="AHP77" s="0"/>
      <c r="AHQ77" s="0"/>
      <c r="AHR77" s="0"/>
      <c r="AHS77" s="0"/>
      <c r="AHT77" s="0"/>
      <c r="AHU77" s="0"/>
      <c r="AHV77" s="0"/>
      <c r="AHW77" s="0"/>
      <c r="AHX77" s="0"/>
      <c r="AHY77" s="0"/>
      <c r="AHZ77" s="0"/>
      <c r="AIA77" s="0"/>
      <c r="AIB77" s="0"/>
      <c r="AIC77" s="0"/>
      <c r="AID77" s="0"/>
      <c r="AIE77" s="0"/>
      <c r="AIF77" s="0"/>
      <c r="AIG77" s="0"/>
      <c r="AIH77" s="0"/>
      <c r="AII77" s="0"/>
      <c r="AIJ77" s="0"/>
      <c r="AIK77" s="0"/>
      <c r="AIL77" s="0"/>
      <c r="AIM77" s="0"/>
      <c r="AIN77" s="0"/>
      <c r="AIO77" s="0"/>
      <c r="AIP77" s="0"/>
      <c r="AIQ77" s="0"/>
      <c r="AIR77" s="0"/>
      <c r="AIS77" s="0"/>
      <c r="AIT77" s="0"/>
      <c r="AIU77" s="0"/>
      <c r="AIV77" s="0"/>
      <c r="AIW77" s="0"/>
      <c r="AIX77" s="0"/>
      <c r="AIY77" s="0"/>
      <c r="AIZ77" s="0"/>
      <c r="AJA77" s="0"/>
      <c r="AJB77" s="0"/>
      <c r="AJC77" s="0"/>
      <c r="AJD77" s="0"/>
      <c r="AJE77" s="0"/>
      <c r="AJF77" s="0"/>
      <c r="AJG77" s="0"/>
      <c r="AJH77" s="0"/>
      <c r="AJI77" s="0"/>
      <c r="AJJ77" s="0"/>
      <c r="AJK77" s="0"/>
      <c r="AJL77" s="0"/>
      <c r="AJM77" s="0"/>
      <c r="AJN77" s="0"/>
      <c r="AJO77" s="0"/>
      <c r="AJP77" s="0"/>
      <c r="AJQ77" s="0"/>
      <c r="AJR77" s="0"/>
      <c r="AJS77" s="0"/>
      <c r="AJT77" s="0"/>
      <c r="AJU77" s="0"/>
      <c r="AJV77" s="0"/>
      <c r="AJW77" s="0"/>
      <c r="AJX77" s="0"/>
      <c r="AJY77" s="0"/>
      <c r="AJZ77" s="0"/>
      <c r="AKA77" s="0"/>
      <c r="AKB77" s="0"/>
      <c r="AKC77" s="0"/>
      <c r="AKD77" s="0"/>
      <c r="AKE77" s="0"/>
      <c r="AKF77" s="0"/>
      <c r="AKG77" s="0"/>
      <c r="AKH77" s="0"/>
      <c r="AKI77" s="0"/>
      <c r="AKJ77" s="0"/>
      <c r="AKK77" s="0"/>
      <c r="AKL77" s="0"/>
      <c r="AKM77" s="0"/>
      <c r="AKN77" s="0"/>
      <c r="AKO77" s="0"/>
      <c r="AKP77" s="0"/>
      <c r="AKQ77" s="0"/>
      <c r="AKR77" s="0"/>
      <c r="AKS77" s="0"/>
      <c r="AKT77" s="0"/>
      <c r="AKU77" s="0"/>
      <c r="AKV77" s="0"/>
      <c r="AKW77" s="0"/>
      <c r="AKX77" s="0"/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customFormat="false" ht="10.35" hidden="false" customHeight="true" outlineLevel="0" collapsed="false">
      <c r="A78" s="256"/>
      <c r="B78" s="257"/>
      <c r="C78" s="0"/>
      <c r="D78" s="0"/>
      <c r="E78" s="0"/>
      <c r="F78" s="0"/>
      <c r="G78" s="0"/>
      <c r="H78" s="0"/>
      <c r="I78" s="0"/>
      <c r="J78" s="0"/>
      <c r="K78" s="0"/>
      <c r="L78" s="257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  <c r="IX78" s="0"/>
      <c r="IY78" s="0"/>
      <c r="IZ78" s="0"/>
      <c r="JA78" s="0"/>
      <c r="JB78" s="0"/>
      <c r="JC78" s="0"/>
      <c r="JD78" s="0"/>
      <c r="JE78" s="0"/>
      <c r="JF78" s="0"/>
      <c r="JG78" s="0"/>
      <c r="JH78" s="0"/>
      <c r="JI78" s="0"/>
      <c r="JJ78" s="0"/>
      <c r="JK78" s="0"/>
      <c r="JL78" s="0"/>
      <c r="JM78" s="0"/>
      <c r="JN78" s="0"/>
      <c r="JO78" s="0"/>
      <c r="JP78" s="0"/>
      <c r="JQ78" s="0"/>
      <c r="JR78" s="0"/>
      <c r="JS78" s="0"/>
      <c r="JT78" s="0"/>
      <c r="JU78" s="0"/>
      <c r="JV78" s="0"/>
      <c r="JW78" s="0"/>
      <c r="JX78" s="0"/>
      <c r="JY78" s="0"/>
      <c r="JZ78" s="0"/>
      <c r="KA78" s="0"/>
      <c r="KB78" s="0"/>
      <c r="KC78" s="0"/>
      <c r="KD78" s="0"/>
      <c r="KE78" s="0"/>
      <c r="KF78" s="0"/>
      <c r="KG78" s="0"/>
      <c r="KH78" s="0"/>
      <c r="KI78" s="0"/>
      <c r="KJ78" s="0"/>
      <c r="KK78" s="0"/>
      <c r="KL78" s="0"/>
      <c r="KM78" s="0"/>
      <c r="KN78" s="0"/>
      <c r="KO78" s="0"/>
      <c r="KP78" s="0"/>
      <c r="KQ78" s="0"/>
      <c r="KR78" s="0"/>
      <c r="KS78" s="0"/>
      <c r="KT78" s="0"/>
      <c r="KU78" s="0"/>
      <c r="KV78" s="0"/>
      <c r="KW78" s="0"/>
      <c r="KX78" s="0"/>
      <c r="KY78" s="0"/>
      <c r="KZ78" s="0"/>
      <c r="LA78" s="0"/>
      <c r="LB78" s="0"/>
      <c r="LC78" s="0"/>
      <c r="LD78" s="0"/>
      <c r="LE78" s="0"/>
      <c r="LF78" s="0"/>
      <c r="LG78" s="0"/>
      <c r="LH78" s="0"/>
      <c r="LI78" s="0"/>
      <c r="LJ78" s="0"/>
      <c r="LK78" s="0"/>
      <c r="LL78" s="0"/>
      <c r="LM78" s="0"/>
      <c r="LN78" s="0"/>
      <c r="LO78" s="0"/>
      <c r="LP78" s="0"/>
      <c r="LQ78" s="0"/>
      <c r="LR78" s="0"/>
      <c r="LS78" s="0"/>
      <c r="LT78" s="0"/>
      <c r="LU78" s="0"/>
      <c r="LV78" s="0"/>
      <c r="LW78" s="0"/>
      <c r="LX78" s="0"/>
      <c r="LY78" s="0"/>
      <c r="LZ78" s="0"/>
      <c r="MA78" s="0"/>
      <c r="MB78" s="0"/>
      <c r="MC78" s="0"/>
      <c r="MD78" s="0"/>
      <c r="ME78" s="0"/>
      <c r="MF78" s="0"/>
      <c r="MG78" s="0"/>
      <c r="MH78" s="0"/>
      <c r="MI78" s="0"/>
      <c r="MJ78" s="0"/>
      <c r="MK78" s="0"/>
      <c r="ML78" s="0"/>
      <c r="MM78" s="0"/>
      <c r="MN78" s="0"/>
      <c r="MO78" s="0"/>
      <c r="MP78" s="0"/>
      <c r="MQ78" s="0"/>
      <c r="MR78" s="0"/>
      <c r="MS78" s="0"/>
      <c r="MT78" s="0"/>
      <c r="MU78" s="0"/>
      <c r="MV78" s="0"/>
      <c r="MW78" s="0"/>
      <c r="MX78" s="0"/>
      <c r="MY78" s="0"/>
      <c r="MZ78" s="0"/>
      <c r="NA78" s="0"/>
      <c r="NB78" s="0"/>
      <c r="NC78" s="0"/>
      <c r="ND78" s="0"/>
      <c r="NE78" s="0"/>
      <c r="NF78" s="0"/>
      <c r="NG78" s="0"/>
      <c r="NH78" s="0"/>
      <c r="NI78" s="0"/>
      <c r="NJ78" s="0"/>
      <c r="NK78" s="0"/>
      <c r="NL78" s="0"/>
      <c r="NM78" s="0"/>
      <c r="NN78" s="0"/>
      <c r="NO78" s="0"/>
      <c r="NP78" s="0"/>
      <c r="NQ78" s="0"/>
      <c r="NR78" s="0"/>
      <c r="NS78" s="0"/>
      <c r="NT78" s="0"/>
      <c r="NU78" s="0"/>
      <c r="NV78" s="0"/>
      <c r="NW78" s="0"/>
      <c r="NX78" s="0"/>
      <c r="NY78" s="0"/>
      <c r="NZ78" s="0"/>
      <c r="OA78" s="0"/>
      <c r="OB78" s="0"/>
      <c r="OC78" s="0"/>
      <c r="OD78" s="0"/>
      <c r="OE78" s="0"/>
      <c r="OF78" s="0"/>
      <c r="OG78" s="0"/>
      <c r="OH78" s="0"/>
      <c r="OI78" s="0"/>
      <c r="OJ78" s="0"/>
      <c r="OK78" s="0"/>
      <c r="OL78" s="0"/>
      <c r="OM78" s="0"/>
      <c r="ON78" s="0"/>
      <c r="OO78" s="0"/>
      <c r="OP78" s="0"/>
      <c r="OQ78" s="0"/>
      <c r="OR78" s="0"/>
      <c r="OS78" s="0"/>
      <c r="OT78" s="0"/>
      <c r="OU78" s="0"/>
      <c r="OV78" s="0"/>
      <c r="OW78" s="0"/>
      <c r="OX78" s="0"/>
      <c r="OY78" s="0"/>
      <c r="OZ78" s="0"/>
      <c r="PA78" s="0"/>
      <c r="PB78" s="0"/>
      <c r="PC78" s="0"/>
      <c r="PD78" s="0"/>
      <c r="PE78" s="0"/>
      <c r="PF78" s="0"/>
      <c r="PG78" s="0"/>
      <c r="PH78" s="0"/>
      <c r="PI78" s="0"/>
      <c r="PJ78" s="0"/>
      <c r="PK78" s="0"/>
      <c r="PL78" s="0"/>
      <c r="PM78" s="0"/>
      <c r="PN78" s="0"/>
      <c r="PO78" s="0"/>
      <c r="PP78" s="0"/>
      <c r="PQ78" s="0"/>
      <c r="PR78" s="0"/>
      <c r="PS78" s="0"/>
      <c r="PT78" s="0"/>
      <c r="PU78" s="0"/>
      <c r="PV78" s="0"/>
      <c r="PW78" s="0"/>
      <c r="PX78" s="0"/>
      <c r="PY78" s="0"/>
      <c r="PZ78" s="0"/>
      <c r="QA78" s="0"/>
      <c r="QB78" s="0"/>
      <c r="QC78" s="0"/>
      <c r="QD78" s="0"/>
      <c r="QE78" s="0"/>
      <c r="QF78" s="0"/>
      <c r="QG78" s="0"/>
      <c r="QH78" s="0"/>
      <c r="QI78" s="0"/>
      <c r="QJ78" s="0"/>
      <c r="QK78" s="0"/>
      <c r="QL78" s="0"/>
      <c r="QM78" s="0"/>
      <c r="QN78" s="0"/>
      <c r="QO78" s="0"/>
      <c r="QP78" s="0"/>
      <c r="QQ78" s="0"/>
      <c r="QR78" s="0"/>
      <c r="QS78" s="0"/>
      <c r="QT78" s="0"/>
      <c r="QU78" s="0"/>
      <c r="QV78" s="0"/>
      <c r="QW78" s="0"/>
      <c r="QX78" s="0"/>
      <c r="QY78" s="0"/>
      <c r="QZ78" s="0"/>
      <c r="RA78" s="0"/>
      <c r="RB78" s="0"/>
      <c r="RC78" s="0"/>
      <c r="RD78" s="0"/>
      <c r="RE78" s="0"/>
      <c r="RF78" s="0"/>
      <c r="RG78" s="0"/>
      <c r="RH78" s="0"/>
      <c r="RI78" s="0"/>
      <c r="RJ78" s="0"/>
      <c r="RK78" s="0"/>
      <c r="RL78" s="0"/>
      <c r="RM78" s="0"/>
      <c r="RN78" s="0"/>
      <c r="RO78" s="0"/>
      <c r="RP78" s="0"/>
      <c r="RQ78" s="0"/>
      <c r="RR78" s="0"/>
      <c r="RS78" s="0"/>
      <c r="RT78" s="0"/>
      <c r="RU78" s="0"/>
      <c r="RV78" s="0"/>
      <c r="RW78" s="0"/>
      <c r="RX78" s="0"/>
      <c r="RY78" s="0"/>
      <c r="RZ78" s="0"/>
      <c r="SA78" s="0"/>
      <c r="SB78" s="0"/>
      <c r="SC78" s="0"/>
      <c r="SD78" s="0"/>
      <c r="SE78" s="0"/>
      <c r="SF78" s="0"/>
      <c r="SG78" s="0"/>
      <c r="SH78" s="0"/>
      <c r="SI78" s="0"/>
      <c r="SJ78" s="0"/>
      <c r="SK78" s="0"/>
      <c r="SL78" s="0"/>
      <c r="SM78" s="0"/>
      <c r="SN78" s="0"/>
      <c r="SO78" s="0"/>
      <c r="SP78" s="0"/>
      <c r="SQ78" s="0"/>
      <c r="SR78" s="0"/>
      <c r="SS78" s="0"/>
      <c r="ST78" s="0"/>
      <c r="SU78" s="0"/>
      <c r="SV78" s="0"/>
      <c r="SW78" s="0"/>
      <c r="SX78" s="0"/>
      <c r="SY78" s="0"/>
      <c r="SZ78" s="0"/>
      <c r="TA78" s="0"/>
      <c r="TB78" s="0"/>
      <c r="TC78" s="0"/>
      <c r="TD78" s="0"/>
      <c r="TE78" s="0"/>
      <c r="TF78" s="0"/>
      <c r="TG78" s="0"/>
      <c r="TH78" s="0"/>
      <c r="TI78" s="0"/>
      <c r="TJ78" s="0"/>
      <c r="TK78" s="0"/>
      <c r="TL78" s="0"/>
      <c r="TM78" s="0"/>
      <c r="TN78" s="0"/>
      <c r="TO78" s="0"/>
      <c r="TP78" s="0"/>
      <c r="TQ78" s="0"/>
      <c r="TR78" s="0"/>
      <c r="TS78" s="0"/>
      <c r="TT78" s="0"/>
      <c r="TU78" s="0"/>
      <c r="TV78" s="0"/>
      <c r="TW78" s="0"/>
      <c r="TX78" s="0"/>
      <c r="TY78" s="0"/>
      <c r="TZ78" s="0"/>
      <c r="UA78" s="0"/>
      <c r="UB78" s="0"/>
      <c r="UC78" s="0"/>
      <c r="UD78" s="0"/>
      <c r="UE78" s="0"/>
      <c r="UF78" s="0"/>
      <c r="UG78" s="0"/>
      <c r="UH78" s="0"/>
      <c r="UI78" s="0"/>
      <c r="UJ78" s="0"/>
      <c r="UK78" s="0"/>
      <c r="UL78" s="0"/>
      <c r="UM78" s="0"/>
      <c r="UN78" s="0"/>
      <c r="UO78" s="0"/>
      <c r="UP78" s="0"/>
      <c r="UQ78" s="0"/>
      <c r="UR78" s="0"/>
      <c r="US78" s="0"/>
      <c r="UT78" s="0"/>
      <c r="UU78" s="0"/>
      <c r="UV78" s="0"/>
      <c r="UW78" s="0"/>
      <c r="UX78" s="0"/>
      <c r="UY78" s="0"/>
      <c r="UZ78" s="0"/>
      <c r="VA78" s="0"/>
      <c r="VB78" s="0"/>
      <c r="VC78" s="0"/>
      <c r="VD78" s="0"/>
      <c r="VE78" s="0"/>
      <c r="VF78" s="0"/>
      <c r="VG78" s="0"/>
      <c r="VH78" s="0"/>
      <c r="VI78" s="0"/>
      <c r="VJ78" s="0"/>
      <c r="VK78" s="0"/>
      <c r="VL78" s="0"/>
      <c r="VM78" s="0"/>
      <c r="VN78" s="0"/>
      <c r="VO78" s="0"/>
      <c r="VP78" s="0"/>
      <c r="VQ78" s="0"/>
      <c r="VR78" s="0"/>
      <c r="VS78" s="0"/>
      <c r="VT78" s="0"/>
      <c r="VU78" s="0"/>
      <c r="VV78" s="0"/>
      <c r="VW78" s="0"/>
      <c r="VX78" s="0"/>
      <c r="VY78" s="0"/>
      <c r="VZ78" s="0"/>
      <c r="WA78" s="0"/>
      <c r="WB78" s="0"/>
      <c r="WC78" s="0"/>
      <c r="WD78" s="0"/>
      <c r="WE78" s="0"/>
      <c r="WF78" s="0"/>
      <c r="WG78" s="0"/>
      <c r="WH78" s="0"/>
      <c r="WI78" s="0"/>
      <c r="WJ78" s="0"/>
      <c r="WK78" s="0"/>
      <c r="WL78" s="0"/>
      <c r="WM78" s="0"/>
      <c r="WN78" s="0"/>
      <c r="WO78" s="0"/>
      <c r="WP78" s="0"/>
      <c r="WQ78" s="0"/>
      <c r="WR78" s="0"/>
      <c r="WS78" s="0"/>
      <c r="WT78" s="0"/>
      <c r="WU78" s="0"/>
      <c r="WV78" s="0"/>
      <c r="WW78" s="0"/>
      <c r="WX78" s="0"/>
      <c r="WY78" s="0"/>
      <c r="WZ78" s="0"/>
      <c r="XA78" s="0"/>
      <c r="XB78" s="0"/>
      <c r="XC78" s="0"/>
      <c r="XD78" s="0"/>
      <c r="XE78" s="0"/>
      <c r="XF78" s="0"/>
      <c r="XG78" s="0"/>
      <c r="XH78" s="0"/>
      <c r="XI78" s="0"/>
      <c r="XJ78" s="0"/>
      <c r="XK78" s="0"/>
      <c r="XL78" s="0"/>
      <c r="XM78" s="0"/>
      <c r="XN78" s="0"/>
      <c r="XO78" s="0"/>
      <c r="XP78" s="0"/>
      <c r="XQ78" s="0"/>
      <c r="XR78" s="0"/>
      <c r="XS78" s="0"/>
      <c r="XT78" s="0"/>
      <c r="XU78" s="0"/>
      <c r="XV78" s="0"/>
      <c r="XW78" s="0"/>
      <c r="XX78" s="0"/>
      <c r="XY78" s="0"/>
      <c r="XZ78" s="0"/>
      <c r="YA78" s="0"/>
      <c r="YB78" s="0"/>
      <c r="YC78" s="0"/>
      <c r="YD78" s="0"/>
      <c r="YE78" s="0"/>
      <c r="YF78" s="0"/>
      <c r="YG78" s="0"/>
      <c r="YH78" s="0"/>
      <c r="YI78" s="0"/>
      <c r="YJ78" s="0"/>
      <c r="YK78" s="0"/>
      <c r="YL78" s="0"/>
      <c r="YM78" s="0"/>
      <c r="YN78" s="0"/>
      <c r="YO78" s="0"/>
      <c r="YP78" s="0"/>
      <c r="YQ78" s="0"/>
      <c r="YR78" s="0"/>
      <c r="YS78" s="0"/>
      <c r="YT78" s="0"/>
      <c r="YU78" s="0"/>
      <c r="YV78" s="0"/>
      <c r="YW78" s="0"/>
      <c r="YX78" s="0"/>
      <c r="YY78" s="0"/>
      <c r="YZ78" s="0"/>
      <c r="ZA78" s="0"/>
      <c r="ZB78" s="0"/>
      <c r="ZC78" s="0"/>
      <c r="ZD78" s="0"/>
      <c r="ZE78" s="0"/>
      <c r="ZF78" s="0"/>
      <c r="ZG78" s="0"/>
      <c r="ZH78" s="0"/>
      <c r="ZI78" s="0"/>
      <c r="ZJ78" s="0"/>
      <c r="ZK78" s="0"/>
      <c r="ZL78" s="0"/>
      <c r="ZM78" s="0"/>
      <c r="ZN78" s="0"/>
      <c r="ZO78" s="0"/>
      <c r="ZP78" s="0"/>
      <c r="ZQ78" s="0"/>
      <c r="ZR78" s="0"/>
      <c r="ZS78" s="0"/>
      <c r="ZT78" s="0"/>
      <c r="ZU78" s="0"/>
      <c r="ZV78" s="0"/>
      <c r="ZW78" s="0"/>
      <c r="ZX78" s="0"/>
      <c r="ZY78" s="0"/>
      <c r="ZZ78" s="0"/>
      <c r="AAA78" s="0"/>
      <c r="AAB78" s="0"/>
      <c r="AAC78" s="0"/>
      <c r="AAD78" s="0"/>
      <c r="AAE78" s="0"/>
      <c r="AAF78" s="0"/>
      <c r="AAG78" s="0"/>
      <c r="AAH78" s="0"/>
      <c r="AAI78" s="0"/>
      <c r="AAJ78" s="0"/>
      <c r="AAK78" s="0"/>
      <c r="AAL78" s="0"/>
      <c r="AAM78" s="0"/>
      <c r="AAN78" s="0"/>
      <c r="AAO78" s="0"/>
      <c r="AAP78" s="0"/>
      <c r="AAQ78" s="0"/>
      <c r="AAR78" s="0"/>
      <c r="AAS78" s="0"/>
      <c r="AAT78" s="0"/>
      <c r="AAU78" s="0"/>
      <c r="AAV78" s="0"/>
      <c r="AAW78" s="0"/>
      <c r="AAX78" s="0"/>
      <c r="AAY78" s="0"/>
      <c r="AAZ78" s="0"/>
      <c r="ABA78" s="0"/>
      <c r="ABB78" s="0"/>
      <c r="ABC78" s="0"/>
      <c r="ABD78" s="0"/>
      <c r="ABE78" s="0"/>
      <c r="ABF78" s="0"/>
      <c r="ABG78" s="0"/>
      <c r="ABH78" s="0"/>
      <c r="ABI78" s="0"/>
      <c r="ABJ78" s="0"/>
      <c r="ABK78" s="0"/>
      <c r="ABL78" s="0"/>
      <c r="ABM78" s="0"/>
      <c r="ABN78" s="0"/>
      <c r="ABO78" s="0"/>
      <c r="ABP78" s="0"/>
      <c r="ABQ78" s="0"/>
      <c r="ABR78" s="0"/>
      <c r="ABS78" s="0"/>
      <c r="ABT78" s="0"/>
      <c r="ABU78" s="0"/>
      <c r="ABV78" s="0"/>
      <c r="ABW78" s="0"/>
      <c r="ABX78" s="0"/>
      <c r="ABY78" s="0"/>
      <c r="ABZ78" s="0"/>
      <c r="ACA78" s="0"/>
      <c r="ACB78" s="0"/>
      <c r="ACC78" s="0"/>
      <c r="ACD78" s="0"/>
      <c r="ACE78" s="0"/>
      <c r="ACF78" s="0"/>
      <c r="ACG78" s="0"/>
      <c r="ACH78" s="0"/>
      <c r="ACI78" s="0"/>
      <c r="ACJ78" s="0"/>
      <c r="ACK78" s="0"/>
      <c r="ACL78" s="0"/>
      <c r="ACM78" s="0"/>
      <c r="ACN78" s="0"/>
      <c r="ACO78" s="0"/>
      <c r="ACP78" s="0"/>
      <c r="ACQ78" s="0"/>
      <c r="ACR78" s="0"/>
      <c r="ACS78" s="0"/>
      <c r="ACT78" s="0"/>
      <c r="ACU78" s="0"/>
      <c r="ACV78" s="0"/>
      <c r="ACW78" s="0"/>
      <c r="ACX78" s="0"/>
      <c r="ACY78" s="0"/>
      <c r="ACZ78" s="0"/>
      <c r="ADA78" s="0"/>
      <c r="ADB78" s="0"/>
      <c r="ADC78" s="0"/>
      <c r="ADD78" s="0"/>
      <c r="ADE78" s="0"/>
      <c r="ADF78" s="0"/>
      <c r="ADG78" s="0"/>
      <c r="ADH78" s="0"/>
      <c r="ADI78" s="0"/>
      <c r="ADJ78" s="0"/>
      <c r="ADK78" s="0"/>
      <c r="ADL78" s="0"/>
      <c r="ADM78" s="0"/>
      <c r="ADN78" s="0"/>
      <c r="ADO78" s="0"/>
      <c r="ADP78" s="0"/>
      <c r="ADQ78" s="0"/>
      <c r="ADR78" s="0"/>
      <c r="ADS78" s="0"/>
      <c r="ADT78" s="0"/>
      <c r="ADU78" s="0"/>
      <c r="ADV78" s="0"/>
      <c r="ADW78" s="0"/>
      <c r="ADX78" s="0"/>
      <c r="ADY78" s="0"/>
      <c r="ADZ78" s="0"/>
      <c r="AEA78" s="0"/>
      <c r="AEB78" s="0"/>
      <c r="AEC78" s="0"/>
      <c r="AED78" s="0"/>
      <c r="AEE78" s="0"/>
      <c r="AEF78" s="0"/>
      <c r="AEG78" s="0"/>
      <c r="AEH78" s="0"/>
      <c r="AEI78" s="0"/>
      <c r="AEJ78" s="0"/>
      <c r="AEK78" s="0"/>
      <c r="AEL78" s="0"/>
      <c r="AEM78" s="0"/>
      <c r="AEN78" s="0"/>
      <c r="AEO78" s="0"/>
      <c r="AEP78" s="0"/>
      <c r="AEQ78" s="0"/>
      <c r="AER78" s="0"/>
      <c r="AES78" s="0"/>
      <c r="AET78" s="0"/>
      <c r="AEU78" s="0"/>
      <c r="AEV78" s="0"/>
      <c r="AEW78" s="0"/>
      <c r="AEX78" s="0"/>
      <c r="AEY78" s="0"/>
      <c r="AEZ78" s="0"/>
      <c r="AFA78" s="0"/>
      <c r="AFB78" s="0"/>
      <c r="AFC78" s="0"/>
      <c r="AFD78" s="0"/>
      <c r="AFE78" s="0"/>
      <c r="AFF78" s="0"/>
      <c r="AFG78" s="0"/>
      <c r="AFH78" s="0"/>
      <c r="AFI78" s="0"/>
      <c r="AFJ78" s="0"/>
      <c r="AFK78" s="0"/>
      <c r="AFL78" s="0"/>
      <c r="AFM78" s="0"/>
      <c r="AFN78" s="0"/>
      <c r="AFO78" s="0"/>
      <c r="AFP78" s="0"/>
      <c r="AFQ78" s="0"/>
      <c r="AFR78" s="0"/>
      <c r="AFS78" s="0"/>
      <c r="AFT78" s="0"/>
      <c r="AFU78" s="0"/>
      <c r="AFV78" s="0"/>
      <c r="AFW78" s="0"/>
      <c r="AFX78" s="0"/>
      <c r="AFY78" s="0"/>
      <c r="AFZ78" s="0"/>
      <c r="AGA78" s="0"/>
      <c r="AGB78" s="0"/>
      <c r="AGC78" s="0"/>
      <c r="AGD78" s="0"/>
      <c r="AGE78" s="0"/>
      <c r="AGF78" s="0"/>
      <c r="AGG78" s="0"/>
      <c r="AGH78" s="0"/>
      <c r="AGI78" s="0"/>
      <c r="AGJ78" s="0"/>
      <c r="AGK78" s="0"/>
      <c r="AGL78" s="0"/>
      <c r="AGM78" s="0"/>
      <c r="AGN78" s="0"/>
      <c r="AGO78" s="0"/>
      <c r="AGP78" s="0"/>
      <c r="AGQ78" s="0"/>
      <c r="AGR78" s="0"/>
      <c r="AGS78" s="0"/>
      <c r="AGT78" s="0"/>
      <c r="AGU78" s="0"/>
      <c r="AGV78" s="0"/>
      <c r="AGW78" s="0"/>
      <c r="AGX78" s="0"/>
      <c r="AGY78" s="0"/>
      <c r="AGZ78" s="0"/>
      <c r="AHA78" s="0"/>
      <c r="AHB78" s="0"/>
      <c r="AHC78" s="0"/>
      <c r="AHD78" s="0"/>
      <c r="AHE78" s="0"/>
      <c r="AHF78" s="0"/>
      <c r="AHG78" s="0"/>
      <c r="AHH78" s="0"/>
      <c r="AHI78" s="0"/>
      <c r="AHJ78" s="0"/>
      <c r="AHK78" s="0"/>
      <c r="AHL78" s="0"/>
      <c r="AHM78" s="0"/>
      <c r="AHN78" s="0"/>
      <c r="AHO78" s="0"/>
      <c r="AHP78" s="0"/>
      <c r="AHQ78" s="0"/>
      <c r="AHR78" s="0"/>
      <c r="AHS78" s="0"/>
      <c r="AHT78" s="0"/>
      <c r="AHU78" s="0"/>
      <c r="AHV78" s="0"/>
      <c r="AHW78" s="0"/>
      <c r="AHX78" s="0"/>
      <c r="AHY78" s="0"/>
      <c r="AHZ78" s="0"/>
      <c r="AIA78" s="0"/>
      <c r="AIB78" s="0"/>
      <c r="AIC78" s="0"/>
      <c r="AID78" s="0"/>
      <c r="AIE78" s="0"/>
      <c r="AIF78" s="0"/>
      <c r="AIG78" s="0"/>
      <c r="AIH78" s="0"/>
      <c r="AII78" s="0"/>
      <c r="AIJ78" s="0"/>
      <c r="AIK78" s="0"/>
      <c r="AIL78" s="0"/>
      <c r="AIM78" s="0"/>
      <c r="AIN78" s="0"/>
      <c r="AIO78" s="0"/>
      <c r="AIP78" s="0"/>
      <c r="AIQ78" s="0"/>
      <c r="AIR78" s="0"/>
      <c r="AIS78" s="0"/>
      <c r="AIT78" s="0"/>
      <c r="AIU78" s="0"/>
      <c r="AIV78" s="0"/>
      <c r="AIW78" s="0"/>
      <c r="AIX78" s="0"/>
      <c r="AIY78" s="0"/>
      <c r="AIZ78" s="0"/>
      <c r="AJA78" s="0"/>
      <c r="AJB78" s="0"/>
      <c r="AJC78" s="0"/>
      <c r="AJD78" s="0"/>
      <c r="AJE78" s="0"/>
      <c r="AJF78" s="0"/>
      <c r="AJG78" s="0"/>
      <c r="AJH78" s="0"/>
      <c r="AJI78" s="0"/>
      <c r="AJJ78" s="0"/>
      <c r="AJK78" s="0"/>
      <c r="AJL78" s="0"/>
      <c r="AJM78" s="0"/>
      <c r="AJN78" s="0"/>
      <c r="AJO78" s="0"/>
      <c r="AJP78" s="0"/>
      <c r="AJQ78" s="0"/>
      <c r="AJR78" s="0"/>
      <c r="AJS78" s="0"/>
      <c r="AJT78" s="0"/>
      <c r="AJU78" s="0"/>
      <c r="AJV78" s="0"/>
      <c r="AJW78" s="0"/>
      <c r="AJX78" s="0"/>
      <c r="AJY78" s="0"/>
      <c r="AJZ78" s="0"/>
      <c r="AKA78" s="0"/>
      <c r="AKB78" s="0"/>
      <c r="AKC78" s="0"/>
      <c r="AKD78" s="0"/>
      <c r="AKE78" s="0"/>
      <c r="AKF78" s="0"/>
      <c r="AKG78" s="0"/>
      <c r="AKH78" s="0"/>
      <c r="AKI78" s="0"/>
      <c r="AKJ78" s="0"/>
      <c r="AKK78" s="0"/>
      <c r="AKL78" s="0"/>
      <c r="AKM78" s="0"/>
      <c r="AKN78" s="0"/>
      <c r="AKO78" s="0"/>
      <c r="AKP78" s="0"/>
      <c r="AKQ78" s="0"/>
      <c r="AKR78" s="0"/>
      <c r="AKS78" s="0"/>
      <c r="AKT78" s="0"/>
      <c r="AKU78" s="0"/>
      <c r="AKV78" s="0"/>
      <c r="AKW78" s="0"/>
      <c r="AKX78" s="0"/>
      <c r="AKY78" s="0"/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289" customFormat="true" ht="29.25" hidden="false" customHeight="true" outlineLevel="0" collapsed="false">
      <c r="B79" s="290"/>
      <c r="C79" s="291" t="s">
        <v>121</v>
      </c>
      <c r="D79" s="292" t="s">
        <v>122</v>
      </c>
      <c r="E79" s="292" t="s">
        <v>50</v>
      </c>
      <c r="F79" s="292" t="s">
        <v>123</v>
      </c>
      <c r="G79" s="292" t="s">
        <v>124</v>
      </c>
      <c r="H79" s="292" t="s">
        <v>125</v>
      </c>
      <c r="I79" s="292" t="s">
        <v>126</v>
      </c>
      <c r="J79" s="293" t="s">
        <v>93</v>
      </c>
      <c r="K79" s="294" t="s">
        <v>810</v>
      </c>
      <c r="L79" s="290"/>
      <c r="M79" s="295"/>
      <c r="N79" s="296"/>
      <c r="O79" s="296" t="s">
        <v>128</v>
      </c>
      <c r="P79" s="296" t="s">
        <v>129</v>
      </c>
      <c r="Q79" s="296" t="s">
        <v>811</v>
      </c>
      <c r="R79" s="296" t="s">
        <v>812</v>
      </c>
      <c r="S79" s="296" t="s">
        <v>132</v>
      </c>
      <c r="T79" s="297" t="s">
        <v>133</v>
      </c>
    </row>
    <row r="80" s="256" customFormat="true" ht="22.9" hidden="false" customHeight="true" outlineLevel="0" collapsed="false">
      <c r="B80" s="257"/>
      <c r="C80" s="298" t="s">
        <v>813</v>
      </c>
      <c r="J80" s="299" t="n">
        <f aca="false">BK80</f>
        <v>0</v>
      </c>
      <c r="L80" s="257"/>
      <c r="M80" s="300"/>
      <c r="N80" s="263"/>
      <c r="O80" s="263"/>
      <c r="P80" s="301" t="n">
        <f aca="false">P81</f>
        <v>282.574411</v>
      </c>
      <c r="Q80" s="263"/>
      <c r="R80" s="301" t="n">
        <f aca="false">R81</f>
        <v>6.91840953</v>
      </c>
      <c r="S80" s="263"/>
      <c r="T80" s="302" t="n">
        <f aca="false">T81</f>
        <v>0</v>
      </c>
      <c r="AT80" s="248" t="s">
        <v>67</v>
      </c>
      <c r="AU80" s="248" t="s">
        <v>95</v>
      </c>
      <c r="BK80" s="303" t="n">
        <f aca="false">BK81</f>
        <v>0</v>
      </c>
    </row>
    <row r="81" s="304" customFormat="true" ht="25.9" hidden="false" customHeight="true" outlineLevel="0" collapsed="false">
      <c r="B81" s="305"/>
      <c r="D81" s="306" t="s">
        <v>67</v>
      </c>
      <c r="E81" s="307" t="s">
        <v>814</v>
      </c>
      <c r="F81" s="307" t="s">
        <v>815</v>
      </c>
      <c r="J81" s="308" t="n">
        <f aca="false">BK81</f>
        <v>0</v>
      </c>
      <c r="L81" s="305"/>
      <c r="M81" s="309"/>
      <c r="N81" s="310"/>
      <c r="O81" s="310"/>
      <c r="P81" s="311" t="n">
        <f aca="false">SUM(P82:P93)</f>
        <v>282.574411</v>
      </c>
      <c r="Q81" s="310"/>
      <c r="R81" s="311" t="n">
        <f aca="false">SUM(R82:R93)</f>
        <v>6.91840953</v>
      </c>
      <c r="S81" s="310"/>
      <c r="T81" s="312" t="n">
        <f aca="false">SUM(T82:T93)</f>
        <v>0</v>
      </c>
      <c r="AR81" s="306" t="s">
        <v>74</v>
      </c>
      <c r="AT81" s="313" t="s">
        <v>67</v>
      </c>
      <c r="AU81" s="313" t="s">
        <v>68</v>
      </c>
      <c r="AY81" s="306" t="s">
        <v>134</v>
      </c>
      <c r="BK81" s="314" t="n">
        <f aca="false">SUM(BK82:BK93)</f>
        <v>0</v>
      </c>
    </row>
    <row r="82" s="256" customFormat="true" ht="16.5" hidden="false" customHeight="true" outlineLevel="0" collapsed="false">
      <c r="B82" s="315"/>
      <c r="C82" s="316" t="s">
        <v>329</v>
      </c>
      <c r="D82" s="316" t="s">
        <v>135</v>
      </c>
      <c r="E82" s="317" t="s">
        <v>816</v>
      </c>
      <c r="F82" s="318" t="s">
        <v>817</v>
      </c>
      <c r="G82" s="319" t="s">
        <v>221</v>
      </c>
      <c r="H82" s="320" t="n">
        <v>32.4</v>
      </c>
      <c r="I82" s="321"/>
      <c r="J82" s="321" t="n">
        <f aca="false">ROUND(I82*H82,2)</f>
        <v>0</v>
      </c>
      <c r="K82" s="318" t="s">
        <v>818</v>
      </c>
      <c r="L82" s="257"/>
      <c r="M82" s="322"/>
      <c r="N82" s="323"/>
      <c r="O82" s="324" t="n">
        <v>1.616</v>
      </c>
      <c r="P82" s="324" t="n">
        <f aca="false">O82*H82</f>
        <v>52.3584</v>
      </c>
      <c r="Q82" s="324" t="n">
        <v>0.03302</v>
      </c>
      <c r="R82" s="324" t="n">
        <f aca="false">Q82*H82</f>
        <v>1.069848</v>
      </c>
      <c r="S82" s="324" t="n">
        <v>0</v>
      </c>
      <c r="T82" s="325" t="n">
        <f aca="false">S82*H82</f>
        <v>0</v>
      </c>
      <c r="AR82" s="248" t="s">
        <v>139</v>
      </c>
      <c r="AT82" s="248" t="s">
        <v>135</v>
      </c>
      <c r="AU82" s="248" t="s">
        <v>74</v>
      </c>
      <c r="AY82" s="248" t="s">
        <v>134</v>
      </c>
      <c r="BE82" s="326" t="n">
        <f aca="false">IF(N82="základní",J82,0)</f>
        <v>0</v>
      </c>
      <c r="BF82" s="326" t="n">
        <f aca="false">IF(N82="snížená",J82,0)</f>
        <v>0</v>
      </c>
      <c r="BG82" s="326" t="n">
        <f aca="false">IF(N82="zákl. přenesená",J82,0)</f>
        <v>0</v>
      </c>
      <c r="BH82" s="326" t="n">
        <f aca="false">IF(N82="sníž. přenesená",J82,0)</f>
        <v>0</v>
      </c>
      <c r="BI82" s="326" t="n">
        <f aca="false">IF(N82="nulová",J82,0)</f>
        <v>0</v>
      </c>
      <c r="BJ82" s="248" t="s">
        <v>74</v>
      </c>
      <c r="BK82" s="326" t="n">
        <f aca="false">ROUND(I82*H82,2)</f>
        <v>0</v>
      </c>
      <c r="BL82" s="248" t="s">
        <v>139</v>
      </c>
      <c r="BM82" s="248" t="s">
        <v>819</v>
      </c>
    </row>
    <row r="83" s="327" customFormat="true" ht="11.25" hidden="false" customHeight="false" outlineLevel="0" collapsed="false">
      <c r="B83" s="328"/>
      <c r="D83" s="329" t="s">
        <v>147</v>
      </c>
      <c r="E83" s="330"/>
      <c r="F83" s="331" t="s">
        <v>820</v>
      </c>
      <c r="H83" s="330"/>
      <c r="L83" s="328"/>
      <c r="M83" s="332"/>
      <c r="N83" s="333"/>
      <c r="O83" s="333"/>
      <c r="P83" s="333"/>
      <c r="Q83" s="333"/>
      <c r="R83" s="333"/>
      <c r="S83" s="333"/>
      <c r="T83" s="334"/>
      <c r="AT83" s="330" t="s">
        <v>147</v>
      </c>
      <c r="AU83" s="330" t="s">
        <v>74</v>
      </c>
      <c r="AV83" s="327" t="s">
        <v>74</v>
      </c>
      <c r="AW83" s="327" t="s">
        <v>26</v>
      </c>
      <c r="AX83" s="327" t="s">
        <v>68</v>
      </c>
      <c r="AY83" s="330" t="s">
        <v>134</v>
      </c>
    </row>
    <row r="84" s="335" customFormat="true" ht="11.25" hidden="false" customHeight="false" outlineLevel="0" collapsed="false">
      <c r="B84" s="336"/>
      <c r="D84" s="329" t="s">
        <v>147</v>
      </c>
      <c r="E84" s="337"/>
      <c r="F84" s="338" t="s">
        <v>821</v>
      </c>
      <c r="H84" s="339" t="n">
        <v>32.4</v>
      </c>
      <c r="L84" s="336"/>
      <c r="M84" s="340"/>
      <c r="N84" s="341"/>
      <c r="O84" s="341"/>
      <c r="P84" s="341"/>
      <c r="Q84" s="341"/>
      <c r="R84" s="341"/>
      <c r="S84" s="341"/>
      <c r="T84" s="342"/>
      <c r="AT84" s="337" t="s">
        <v>147</v>
      </c>
      <c r="AU84" s="337" t="s">
        <v>74</v>
      </c>
      <c r="AV84" s="335" t="s">
        <v>85</v>
      </c>
      <c r="AW84" s="335" t="s">
        <v>26</v>
      </c>
      <c r="AX84" s="335" t="s">
        <v>74</v>
      </c>
      <c r="AY84" s="337" t="s">
        <v>134</v>
      </c>
    </row>
    <row r="85" s="256" customFormat="true" ht="16.5" hidden="false" customHeight="true" outlineLevel="0" collapsed="false">
      <c r="B85" s="315"/>
      <c r="C85" s="316" t="s">
        <v>617</v>
      </c>
      <c r="D85" s="316" t="s">
        <v>135</v>
      </c>
      <c r="E85" s="317" t="s">
        <v>822</v>
      </c>
      <c r="F85" s="318" t="s">
        <v>823</v>
      </c>
      <c r="G85" s="319" t="s">
        <v>138</v>
      </c>
      <c r="H85" s="320" t="n">
        <v>32.4</v>
      </c>
      <c r="I85" s="321"/>
      <c r="J85" s="321" t="n">
        <f aca="false">ROUND(I85*H85,2)</f>
        <v>0</v>
      </c>
      <c r="K85" s="318" t="s">
        <v>818</v>
      </c>
      <c r="L85" s="257"/>
      <c r="M85" s="322"/>
      <c r="N85" s="323"/>
      <c r="O85" s="324" t="n">
        <v>0.891</v>
      </c>
      <c r="P85" s="324" t="n">
        <f aca="false">O85*H85</f>
        <v>28.8684</v>
      </c>
      <c r="Q85" s="324" t="n">
        <v>0.00884</v>
      </c>
      <c r="R85" s="324" t="n">
        <f aca="false">Q85*H85</f>
        <v>0.286416</v>
      </c>
      <c r="S85" s="324" t="n">
        <v>0</v>
      </c>
      <c r="T85" s="325" t="n">
        <f aca="false">S85*H85</f>
        <v>0</v>
      </c>
      <c r="AR85" s="248" t="s">
        <v>139</v>
      </c>
      <c r="AT85" s="248" t="s">
        <v>135</v>
      </c>
      <c r="AU85" s="248" t="s">
        <v>74</v>
      </c>
      <c r="AY85" s="248" t="s">
        <v>134</v>
      </c>
      <c r="BE85" s="326" t="n">
        <f aca="false">IF(N85="základní",J85,0)</f>
        <v>0</v>
      </c>
      <c r="BF85" s="326" t="n">
        <f aca="false">IF(N85="snížená",J85,0)</f>
        <v>0</v>
      </c>
      <c r="BG85" s="326" t="n">
        <f aca="false">IF(N85="zákl. přenesená",J85,0)</f>
        <v>0</v>
      </c>
      <c r="BH85" s="326" t="n">
        <f aca="false">IF(N85="sníž. přenesená",J85,0)</f>
        <v>0</v>
      </c>
      <c r="BI85" s="326" t="n">
        <f aca="false">IF(N85="nulová",J85,0)</f>
        <v>0</v>
      </c>
      <c r="BJ85" s="248" t="s">
        <v>74</v>
      </c>
      <c r="BK85" s="326" t="n">
        <f aca="false">ROUND(I85*H85,2)</f>
        <v>0</v>
      </c>
      <c r="BL85" s="248" t="s">
        <v>139</v>
      </c>
      <c r="BM85" s="248" t="s">
        <v>824</v>
      </c>
    </row>
    <row r="86" s="335" customFormat="true" ht="11.25" hidden="false" customHeight="false" outlineLevel="0" collapsed="false">
      <c r="B86" s="336"/>
      <c r="D86" s="329" t="s">
        <v>147</v>
      </c>
      <c r="E86" s="337"/>
      <c r="F86" s="338" t="s">
        <v>825</v>
      </c>
      <c r="H86" s="339" t="n">
        <v>32.4</v>
      </c>
      <c r="L86" s="336"/>
      <c r="M86" s="340"/>
      <c r="N86" s="341"/>
      <c r="O86" s="341"/>
      <c r="P86" s="341"/>
      <c r="Q86" s="341"/>
      <c r="R86" s="341"/>
      <c r="S86" s="341"/>
      <c r="T86" s="342"/>
      <c r="AT86" s="337" t="s">
        <v>147</v>
      </c>
      <c r="AU86" s="337" t="s">
        <v>74</v>
      </c>
      <c r="AV86" s="335" t="s">
        <v>85</v>
      </c>
      <c r="AW86" s="335" t="s">
        <v>26</v>
      </c>
      <c r="AX86" s="335" t="s">
        <v>74</v>
      </c>
      <c r="AY86" s="337" t="s">
        <v>134</v>
      </c>
    </row>
    <row r="87" s="256" customFormat="true" ht="16.5" hidden="false" customHeight="true" outlineLevel="0" collapsed="false">
      <c r="B87" s="315"/>
      <c r="C87" s="316" t="s">
        <v>74</v>
      </c>
      <c r="D87" s="316" t="s">
        <v>135</v>
      </c>
      <c r="E87" s="317" t="s">
        <v>826</v>
      </c>
      <c r="F87" s="318" t="s">
        <v>827</v>
      </c>
      <c r="G87" s="319" t="s">
        <v>196</v>
      </c>
      <c r="H87" s="320" t="n">
        <v>1.517</v>
      </c>
      <c r="I87" s="321"/>
      <c r="J87" s="321" t="n">
        <f aca="false">ROUND(I87*H87,2)</f>
        <v>0</v>
      </c>
      <c r="K87" s="318" t="s">
        <v>818</v>
      </c>
      <c r="L87" s="257"/>
      <c r="M87" s="322"/>
      <c r="N87" s="323"/>
      <c r="O87" s="324" t="n">
        <v>16.583</v>
      </c>
      <c r="P87" s="324" t="n">
        <f aca="false">O87*H87</f>
        <v>25.156411</v>
      </c>
      <c r="Q87" s="324" t="n">
        <v>0.01709</v>
      </c>
      <c r="R87" s="324" t="n">
        <f aca="false">Q87*H87</f>
        <v>0.02592553</v>
      </c>
      <c r="S87" s="324" t="n">
        <v>0</v>
      </c>
      <c r="T87" s="325" t="n">
        <f aca="false">S87*H87</f>
        <v>0</v>
      </c>
      <c r="AR87" s="248" t="s">
        <v>139</v>
      </c>
      <c r="AT87" s="248" t="s">
        <v>135</v>
      </c>
      <c r="AU87" s="248" t="s">
        <v>74</v>
      </c>
      <c r="AY87" s="248" t="s">
        <v>134</v>
      </c>
      <c r="BE87" s="326" t="n">
        <f aca="false">IF(N87="základní",J87,0)</f>
        <v>0</v>
      </c>
      <c r="BF87" s="326" t="n">
        <f aca="false">IF(N87="snížená",J87,0)</f>
        <v>0</v>
      </c>
      <c r="BG87" s="326" t="n">
        <f aca="false">IF(N87="zákl. přenesená",J87,0)</f>
        <v>0</v>
      </c>
      <c r="BH87" s="326" t="n">
        <f aca="false">IF(N87="sníž. přenesená",J87,0)</f>
        <v>0</v>
      </c>
      <c r="BI87" s="326" t="n">
        <f aca="false">IF(N87="nulová",J87,0)</f>
        <v>0</v>
      </c>
      <c r="BJ87" s="248" t="s">
        <v>74</v>
      </c>
      <c r="BK87" s="326" t="n">
        <f aca="false">ROUND(I87*H87,2)</f>
        <v>0</v>
      </c>
      <c r="BL87" s="248" t="s">
        <v>139</v>
      </c>
      <c r="BM87" s="248" t="s">
        <v>828</v>
      </c>
    </row>
    <row r="88" customFormat="false" ht="16.5" hidden="false" customHeight="true" outlineLevel="0" collapsed="false">
      <c r="A88" s="256"/>
      <c r="B88" s="315"/>
      <c r="C88" s="343" t="s">
        <v>85</v>
      </c>
      <c r="D88" s="343" t="s">
        <v>225</v>
      </c>
      <c r="E88" s="344" t="s">
        <v>829</v>
      </c>
      <c r="F88" s="345" t="s">
        <v>830</v>
      </c>
      <c r="G88" s="346" t="s">
        <v>196</v>
      </c>
      <c r="H88" s="347" t="n">
        <v>1.517</v>
      </c>
      <c r="I88" s="348"/>
      <c r="J88" s="348" t="n">
        <f aca="false">ROUND(I88*H88,2)</f>
        <v>0</v>
      </c>
      <c r="K88" s="345" t="s">
        <v>818</v>
      </c>
      <c r="L88" s="349"/>
      <c r="M88" s="350"/>
      <c r="N88" s="351"/>
      <c r="O88" s="324" t="n">
        <v>0</v>
      </c>
      <c r="P88" s="324" t="n">
        <f aca="false">O88*H88</f>
        <v>0</v>
      </c>
      <c r="Q88" s="324" t="n">
        <v>1</v>
      </c>
      <c r="R88" s="324" t="n">
        <f aca="false">Q88*H88</f>
        <v>1.517</v>
      </c>
      <c r="S88" s="324" t="n">
        <v>0</v>
      </c>
      <c r="T88" s="325" t="n">
        <f aca="false">S88*H88</f>
        <v>0</v>
      </c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248" t="s">
        <v>228</v>
      </c>
      <c r="AS88" s="0"/>
      <c r="AT88" s="248" t="s">
        <v>225</v>
      </c>
      <c r="AU88" s="248" t="s">
        <v>74</v>
      </c>
      <c r="AV88" s="0"/>
      <c r="AW88" s="0"/>
      <c r="AX88" s="0"/>
      <c r="AY88" s="248" t="s">
        <v>134</v>
      </c>
      <c r="AZ88" s="0"/>
      <c r="BA88" s="0"/>
      <c r="BB88" s="0"/>
      <c r="BC88" s="0"/>
      <c r="BD88" s="0"/>
      <c r="BE88" s="326" t="n">
        <f aca="false">IF(N88="základní",J88,0)</f>
        <v>0</v>
      </c>
      <c r="BF88" s="326" t="n">
        <f aca="false">IF(N88="snížená",J88,0)</f>
        <v>0</v>
      </c>
      <c r="BG88" s="326" t="n">
        <f aca="false">IF(N88="zákl. přenesená",J88,0)</f>
        <v>0</v>
      </c>
      <c r="BH88" s="326" t="n">
        <f aca="false">IF(N88="sníž. přenesená",J88,0)</f>
        <v>0</v>
      </c>
      <c r="BI88" s="326" t="n">
        <f aca="false">IF(N88="nulová",J88,0)</f>
        <v>0</v>
      </c>
      <c r="BJ88" s="248" t="s">
        <v>74</v>
      </c>
      <c r="BK88" s="326" t="n">
        <f aca="false">ROUND(I88*H88,2)</f>
        <v>0</v>
      </c>
      <c r="BL88" s="248" t="s">
        <v>139</v>
      </c>
      <c r="BM88" s="248" t="s">
        <v>831</v>
      </c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  <c r="IX88" s="0"/>
      <c r="IY88" s="0"/>
      <c r="IZ88" s="0"/>
      <c r="JA88" s="0"/>
      <c r="JB88" s="0"/>
      <c r="JC88" s="0"/>
      <c r="JD88" s="0"/>
      <c r="JE88" s="0"/>
      <c r="JF88" s="0"/>
      <c r="JG88" s="0"/>
      <c r="JH88" s="0"/>
      <c r="JI88" s="0"/>
      <c r="JJ88" s="0"/>
      <c r="JK88" s="0"/>
      <c r="JL88" s="0"/>
      <c r="JM88" s="0"/>
      <c r="JN88" s="0"/>
      <c r="JO88" s="0"/>
      <c r="JP88" s="0"/>
      <c r="JQ88" s="0"/>
      <c r="JR88" s="0"/>
      <c r="JS88" s="0"/>
      <c r="JT88" s="0"/>
      <c r="JU88" s="0"/>
      <c r="JV88" s="0"/>
      <c r="JW88" s="0"/>
      <c r="JX88" s="0"/>
      <c r="JY88" s="0"/>
      <c r="JZ88" s="0"/>
      <c r="KA88" s="0"/>
      <c r="KB88" s="0"/>
      <c r="KC88" s="0"/>
      <c r="KD88" s="0"/>
      <c r="KE88" s="0"/>
      <c r="KF88" s="0"/>
      <c r="KG88" s="0"/>
      <c r="KH88" s="0"/>
      <c r="KI88" s="0"/>
      <c r="KJ88" s="0"/>
      <c r="KK88" s="0"/>
      <c r="KL88" s="0"/>
      <c r="KM88" s="0"/>
      <c r="KN88" s="0"/>
      <c r="KO88" s="0"/>
      <c r="KP88" s="0"/>
      <c r="KQ88" s="0"/>
      <c r="KR88" s="0"/>
      <c r="KS88" s="0"/>
      <c r="KT88" s="0"/>
      <c r="KU88" s="0"/>
      <c r="KV88" s="0"/>
      <c r="KW88" s="0"/>
      <c r="KX88" s="0"/>
      <c r="KY88" s="0"/>
      <c r="KZ88" s="0"/>
      <c r="LA88" s="0"/>
      <c r="LB88" s="0"/>
      <c r="LC88" s="0"/>
      <c r="LD88" s="0"/>
      <c r="LE88" s="0"/>
      <c r="LF88" s="0"/>
      <c r="LG88" s="0"/>
      <c r="LH88" s="0"/>
      <c r="LI88" s="0"/>
      <c r="LJ88" s="0"/>
      <c r="LK88" s="0"/>
      <c r="LL88" s="0"/>
      <c r="LM88" s="0"/>
      <c r="LN88" s="0"/>
      <c r="LO88" s="0"/>
      <c r="LP88" s="0"/>
      <c r="LQ88" s="0"/>
      <c r="LR88" s="0"/>
      <c r="LS88" s="0"/>
      <c r="LT88" s="0"/>
      <c r="LU88" s="0"/>
      <c r="LV88" s="0"/>
      <c r="LW88" s="0"/>
      <c r="LX88" s="0"/>
      <c r="LY88" s="0"/>
      <c r="LZ88" s="0"/>
      <c r="MA88" s="0"/>
      <c r="MB88" s="0"/>
      <c r="MC88" s="0"/>
      <c r="MD88" s="0"/>
      <c r="ME88" s="0"/>
      <c r="MF88" s="0"/>
      <c r="MG88" s="0"/>
      <c r="MH88" s="0"/>
      <c r="MI88" s="0"/>
      <c r="MJ88" s="0"/>
      <c r="MK88" s="0"/>
      <c r="ML88" s="0"/>
      <c r="MM88" s="0"/>
      <c r="MN88" s="0"/>
      <c r="MO88" s="0"/>
      <c r="MP88" s="0"/>
      <c r="MQ88" s="0"/>
      <c r="MR88" s="0"/>
      <c r="MS88" s="0"/>
      <c r="MT88" s="0"/>
      <c r="MU88" s="0"/>
      <c r="MV88" s="0"/>
      <c r="MW88" s="0"/>
      <c r="MX88" s="0"/>
      <c r="MY88" s="0"/>
      <c r="MZ88" s="0"/>
      <c r="NA88" s="0"/>
      <c r="NB88" s="0"/>
      <c r="NC88" s="0"/>
      <c r="ND88" s="0"/>
      <c r="NE88" s="0"/>
      <c r="NF88" s="0"/>
      <c r="NG88" s="0"/>
      <c r="NH88" s="0"/>
      <c r="NI88" s="0"/>
      <c r="NJ88" s="0"/>
      <c r="NK88" s="0"/>
      <c r="NL88" s="0"/>
      <c r="NM88" s="0"/>
      <c r="NN88" s="0"/>
      <c r="NO88" s="0"/>
      <c r="NP88" s="0"/>
      <c r="NQ88" s="0"/>
      <c r="NR88" s="0"/>
      <c r="NS88" s="0"/>
      <c r="NT88" s="0"/>
      <c r="NU88" s="0"/>
      <c r="NV88" s="0"/>
      <c r="NW88" s="0"/>
      <c r="NX88" s="0"/>
      <c r="NY88" s="0"/>
      <c r="NZ88" s="0"/>
      <c r="OA88" s="0"/>
      <c r="OB88" s="0"/>
      <c r="OC88" s="0"/>
      <c r="OD88" s="0"/>
      <c r="OE88" s="0"/>
      <c r="OF88" s="0"/>
      <c r="OG88" s="0"/>
      <c r="OH88" s="0"/>
      <c r="OI88" s="0"/>
      <c r="OJ88" s="0"/>
      <c r="OK88" s="0"/>
      <c r="OL88" s="0"/>
      <c r="OM88" s="0"/>
      <c r="ON88" s="0"/>
      <c r="OO88" s="0"/>
      <c r="OP88" s="0"/>
      <c r="OQ88" s="0"/>
      <c r="OR88" s="0"/>
      <c r="OS88" s="0"/>
      <c r="OT88" s="0"/>
      <c r="OU88" s="0"/>
      <c r="OV88" s="0"/>
      <c r="OW88" s="0"/>
      <c r="OX88" s="0"/>
      <c r="OY88" s="0"/>
      <c r="OZ88" s="0"/>
      <c r="PA88" s="0"/>
      <c r="PB88" s="0"/>
      <c r="PC88" s="0"/>
      <c r="PD88" s="0"/>
      <c r="PE88" s="0"/>
      <c r="PF88" s="0"/>
      <c r="PG88" s="0"/>
      <c r="PH88" s="0"/>
      <c r="PI88" s="0"/>
      <c r="PJ88" s="0"/>
      <c r="PK88" s="0"/>
      <c r="PL88" s="0"/>
      <c r="PM88" s="0"/>
      <c r="PN88" s="0"/>
      <c r="PO88" s="0"/>
      <c r="PP88" s="0"/>
      <c r="PQ88" s="0"/>
      <c r="PR88" s="0"/>
      <c r="PS88" s="0"/>
      <c r="PT88" s="0"/>
      <c r="PU88" s="0"/>
      <c r="PV88" s="0"/>
      <c r="PW88" s="0"/>
      <c r="PX88" s="0"/>
      <c r="PY88" s="0"/>
      <c r="PZ88" s="0"/>
      <c r="QA88" s="0"/>
      <c r="QB88" s="0"/>
      <c r="QC88" s="0"/>
      <c r="QD88" s="0"/>
      <c r="QE88" s="0"/>
      <c r="QF88" s="0"/>
      <c r="QG88" s="0"/>
      <c r="QH88" s="0"/>
      <c r="QI88" s="0"/>
      <c r="QJ88" s="0"/>
      <c r="QK88" s="0"/>
      <c r="QL88" s="0"/>
      <c r="QM88" s="0"/>
      <c r="QN88" s="0"/>
      <c r="QO88" s="0"/>
      <c r="QP88" s="0"/>
      <c r="QQ88" s="0"/>
      <c r="QR88" s="0"/>
      <c r="QS88" s="0"/>
      <c r="QT88" s="0"/>
      <c r="QU88" s="0"/>
      <c r="QV88" s="0"/>
      <c r="QW88" s="0"/>
      <c r="QX88" s="0"/>
      <c r="QY88" s="0"/>
      <c r="QZ88" s="0"/>
      <c r="RA88" s="0"/>
      <c r="RB88" s="0"/>
      <c r="RC88" s="0"/>
      <c r="RD88" s="0"/>
      <c r="RE88" s="0"/>
      <c r="RF88" s="0"/>
      <c r="RG88" s="0"/>
      <c r="RH88" s="0"/>
      <c r="RI88" s="0"/>
      <c r="RJ88" s="0"/>
      <c r="RK88" s="0"/>
      <c r="RL88" s="0"/>
      <c r="RM88" s="0"/>
      <c r="RN88" s="0"/>
      <c r="RO88" s="0"/>
      <c r="RP88" s="0"/>
      <c r="RQ88" s="0"/>
      <c r="RR88" s="0"/>
      <c r="RS88" s="0"/>
      <c r="RT88" s="0"/>
      <c r="RU88" s="0"/>
      <c r="RV88" s="0"/>
      <c r="RW88" s="0"/>
      <c r="RX88" s="0"/>
      <c r="RY88" s="0"/>
      <c r="RZ88" s="0"/>
      <c r="SA88" s="0"/>
      <c r="SB88" s="0"/>
      <c r="SC88" s="0"/>
      <c r="SD88" s="0"/>
      <c r="SE88" s="0"/>
      <c r="SF88" s="0"/>
      <c r="SG88" s="0"/>
      <c r="SH88" s="0"/>
      <c r="SI88" s="0"/>
      <c r="SJ88" s="0"/>
      <c r="SK88" s="0"/>
      <c r="SL88" s="0"/>
      <c r="SM88" s="0"/>
      <c r="SN88" s="0"/>
      <c r="SO88" s="0"/>
      <c r="SP88" s="0"/>
      <c r="SQ88" s="0"/>
      <c r="SR88" s="0"/>
      <c r="SS88" s="0"/>
      <c r="ST88" s="0"/>
      <c r="SU88" s="0"/>
      <c r="SV88" s="0"/>
      <c r="SW88" s="0"/>
      <c r="SX88" s="0"/>
      <c r="SY88" s="0"/>
      <c r="SZ88" s="0"/>
      <c r="TA88" s="0"/>
      <c r="TB88" s="0"/>
      <c r="TC88" s="0"/>
      <c r="TD88" s="0"/>
      <c r="TE88" s="0"/>
      <c r="TF88" s="0"/>
      <c r="TG88" s="0"/>
      <c r="TH88" s="0"/>
      <c r="TI88" s="0"/>
      <c r="TJ88" s="0"/>
      <c r="TK88" s="0"/>
      <c r="TL88" s="0"/>
      <c r="TM88" s="0"/>
      <c r="TN88" s="0"/>
      <c r="TO88" s="0"/>
      <c r="TP88" s="0"/>
      <c r="TQ88" s="0"/>
      <c r="TR88" s="0"/>
      <c r="TS88" s="0"/>
      <c r="TT88" s="0"/>
      <c r="TU88" s="0"/>
      <c r="TV88" s="0"/>
      <c r="TW88" s="0"/>
      <c r="TX88" s="0"/>
      <c r="TY88" s="0"/>
      <c r="TZ88" s="0"/>
      <c r="UA88" s="0"/>
      <c r="UB88" s="0"/>
      <c r="UC88" s="0"/>
      <c r="UD88" s="0"/>
      <c r="UE88" s="0"/>
      <c r="UF88" s="0"/>
      <c r="UG88" s="0"/>
      <c r="UH88" s="0"/>
      <c r="UI88" s="0"/>
      <c r="UJ88" s="0"/>
      <c r="UK88" s="0"/>
      <c r="UL88" s="0"/>
      <c r="UM88" s="0"/>
      <c r="UN88" s="0"/>
      <c r="UO88" s="0"/>
      <c r="UP88" s="0"/>
      <c r="UQ88" s="0"/>
      <c r="UR88" s="0"/>
      <c r="US88" s="0"/>
      <c r="UT88" s="0"/>
      <c r="UU88" s="0"/>
      <c r="UV88" s="0"/>
      <c r="UW88" s="0"/>
      <c r="UX88" s="0"/>
      <c r="UY88" s="0"/>
      <c r="UZ88" s="0"/>
      <c r="VA88" s="0"/>
      <c r="VB88" s="0"/>
      <c r="VC88" s="0"/>
      <c r="VD88" s="0"/>
      <c r="VE88" s="0"/>
      <c r="VF88" s="0"/>
      <c r="VG88" s="0"/>
      <c r="VH88" s="0"/>
      <c r="VI88" s="0"/>
      <c r="VJ88" s="0"/>
      <c r="VK88" s="0"/>
      <c r="VL88" s="0"/>
      <c r="VM88" s="0"/>
      <c r="VN88" s="0"/>
      <c r="VO88" s="0"/>
      <c r="VP88" s="0"/>
      <c r="VQ88" s="0"/>
      <c r="VR88" s="0"/>
      <c r="VS88" s="0"/>
      <c r="VT88" s="0"/>
      <c r="VU88" s="0"/>
      <c r="VV88" s="0"/>
      <c r="VW88" s="0"/>
      <c r="VX88" s="0"/>
      <c r="VY88" s="0"/>
      <c r="VZ88" s="0"/>
      <c r="WA88" s="0"/>
      <c r="WB88" s="0"/>
      <c r="WC88" s="0"/>
      <c r="WD88" s="0"/>
      <c r="WE88" s="0"/>
      <c r="WF88" s="0"/>
      <c r="WG88" s="0"/>
      <c r="WH88" s="0"/>
      <c r="WI88" s="0"/>
      <c r="WJ88" s="0"/>
      <c r="WK88" s="0"/>
      <c r="WL88" s="0"/>
      <c r="WM88" s="0"/>
      <c r="WN88" s="0"/>
      <c r="WO88" s="0"/>
      <c r="WP88" s="0"/>
      <c r="WQ88" s="0"/>
      <c r="WR88" s="0"/>
      <c r="WS88" s="0"/>
      <c r="WT88" s="0"/>
      <c r="WU88" s="0"/>
      <c r="WV88" s="0"/>
      <c r="WW88" s="0"/>
      <c r="WX88" s="0"/>
      <c r="WY88" s="0"/>
      <c r="WZ88" s="0"/>
      <c r="XA88" s="0"/>
      <c r="XB88" s="0"/>
      <c r="XC88" s="0"/>
      <c r="XD88" s="0"/>
      <c r="XE88" s="0"/>
      <c r="XF88" s="0"/>
      <c r="XG88" s="0"/>
      <c r="XH88" s="0"/>
      <c r="XI88" s="0"/>
      <c r="XJ88" s="0"/>
      <c r="XK88" s="0"/>
      <c r="XL88" s="0"/>
      <c r="XM88" s="0"/>
      <c r="XN88" s="0"/>
      <c r="XO88" s="0"/>
      <c r="XP88" s="0"/>
      <c r="XQ88" s="0"/>
      <c r="XR88" s="0"/>
      <c r="XS88" s="0"/>
      <c r="XT88" s="0"/>
      <c r="XU88" s="0"/>
      <c r="XV88" s="0"/>
      <c r="XW88" s="0"/>
      <c r="XX88" s="0"/>
      <c r="XY88" s="0"/>
      <c r="XZ88" s="0"/>
      <c r="YA88" s="0"/>
      <c r="YB88" s="0"/>
      <c r="YC88" s="0"/>
      <c r="YD88" s="0"/>
      <c r="YE88" s="0"/>
      <c r="YF88" s="0"/>
      <c r="YG88" s="0"/>
      <c r="YH88" s="0"/>
      <c r="YI88" s="0"/>
      <c r="YJ88" s="0"/>
      <c r="YK88" s="0"/>
      <c r="YL88" s="0"/>
      <c r="YM88" s="0"/>
      <c r="YN88" s="0"/>
      <c r="YO88" s="0"/>
      <c r="YP88" s="0"/>
      <c r="YQ88" s="0"/>
      <c r="YR88" s="0"/>
      <c r="YS88" s="0"/>
      <c r="YT88" s="0"/>
      <c r="YU88" s="0"/>
      <c r="YV88" s="0"/>
      <c r="YW88" s="0"/>
      <c r="YX88" s="0"/>
      <c r="YY88" s="0"/>
      <c r="YZ88" s="0"/>
      <c r="ZA88" s="0"/>
      <c r="ZB88" s="0"/>
      <c r="ZC88" s="0"/>
      <c r="ZD88" s="0"/>
      <c r="ZE88" s="0"/>
      <c r="ZF88" s="0"/>
      <c r="ZG88" s="0"/>
      <c r="ZH88" s="0"/>
      <c r="ZI88" s="0"/>
      <c r="ZJ88" s="0"/>
      <c r="ZK88" s="0"/>
      <c r="ZL88" s="0"/>
      <c r="ZM88" s="0"/>
      <c r="ZN88" s="0"/>
      <c r="ZO88" s="0"/>
      <c r="ZP88" s="0"/>
      <c r="ZQ88" s="0"/>
      <c r="ZR88" s="0"/>
      <c r="ZS88" s="0"/>
      <c r="ZT88" s="0"/>
      <c r="ZU88" s="0"/>
      <c r="ZV88" s="0"/>
      <c r="ZW88" s="0"/>
      <c r="ZX88" s="0"/>
      <c r="ZY88" s="0"/>
      <c r="ZZ88" s="0"/>
      <c r="AAA88" s="0"/>
      <c r="AAB88" s="0"/>
      <c r="AAC88" s="0"/>
      <c r="AAD88" s="0"/>
      <c r="AAE88" s="0"/>
      <c r="AAF88" s="0"/>
      <c r="AAG88" s="0"/>
      <c r="AAH88" s="0"/>
      <c r="AAI88" s="0"/>
      <c r="AAJ88" s="0"/>
      <c r="AAK88" s="0"/>
      <c r="AAL88" s="0"/>
      <c r="AAM88" s="0"/>
      <c r="AAN88" s="0"/>
      <c r="AAO88" s="0"/>
      <c r="AAP88" s="0"/>
      <c r="AAQ88" s="0"/>
      <c r="AAR88" s="0"/>
      <c r="AAS88" s="0"/>
      <c r="AAT88" s="0"/>
      <c r="AAU88" s="0"/>
      <c r="AAV88" s="0"/>
      <c r="AAW88" s="0"/>
      <c r="AAX88" s="0"/>
      <c r="AAY88" s="0"/>
      <c r="AAZ88" s="0"/>
      <c r="ABA88" s="0"/>
      <c r="ABB88" s="0"/>
      <c r="ABC88" s="0"/>
      <c r="ABD88" s="0"/>
      <c r="ABE88" s="0"/>
      <c r="ABF88" s="0"/>
      <c r="ABG88" s="0"/>
      <c r="ABH88" s="0"/>
      <c r="ABI88" s="0"/>
      <c r="ABJ88" s="0"/>
      <c r="ABK88" s="0"/>
      <c r="ABL88" s="0"/>
      <c r="ABM88" s="0"/>
      <c r="ABN88" s="0"/>
      <c r="ABO88" s="0"/>
      <c r="ABP88" s="0"/>
      <c r="ABQ88" s="0"/>
      <c r="ABR88" s="0"/>
      <c r="ABS88" s="0"/>
      <c r="ABT88" s="0"/>
      <c r="ABU88" s="0"/>
      <c r="ABV88" s="0"/>
      <c r="ABW88" s="0"/>
      <c r="ABX88" s="0"/>
      <c r="ABY88" s="0"/>
      <c r="ABZ88" s="0"/>
      <c r="ACA88" s="0"/>
      <c r="ACB88" s="0"/>
      <c r="ACC88" s="0"/>
      <c r="ACD88" s="0"/>
      <c r="ACE88" s="0"/>
      <c r="ACF88" s="0"/>
      <c r="ACG88" s="0"/>
      <c r="ACH88" s="0"/>
      <c r="ACI88" s="0"/>
      <c r="ACJ88" s="0"/>
      <c r="ACK88" s="0"/>
      <c r="ACL88" s="0"/>
      <c r="ACM88" s="0"/>
      <c r="ACN88" s="0"/>
      <c r="ACO88" s="0"/>
      <c r="ACP88" s="0"/>
      <c r="ACQ88" s="0"/>
      <c r="ACR88" s="0"/>
      <c r="ACS88" s="0"/>
      <c r="ACT88" s="0"/>
      <c r="ACU88" s="0"/>
      <c r="ACV88" s="0"/>
      <c r="ACW88" s="0"/>
      <c r="ACX88" s="0"/>
      <c r="ACY88" s="0"/>
      <c r="ACZ88" s="0"/>
      <c r="ADA88" s="0"/>
      <c r="ADB88" s="0"/>
      <c r="ADC88" s="0"/>
      <c r="ADD88" s="0"/>
      <c r="ADE88" s="0"/>
      <c r="ADF88" s="0"/>
      <c r="ADG88" s="0"/>
      <c r="ADH88" s="0"/>
      <c r="ADI88" s="0"/>
      <c r="ADJ88" s="0"/>
      <c r="ADK88" s="0"/>
      <c r="ADL88" s="0"/>
      <c r="ADM88" s="0"/>
      <c r="ADN88" s="0"/>
      <c r="ADO88" s="0"/>
      <c r="ADP88" s="0"/>
      <c r="ADQ88" s="0"/>
      <c r="ADR88" s="0"/>
      <c r="ADS88" s="0"/>
      <c r="ADT88" s="0"/>
      <c r="ADU88" s="0"/>
      <c r="ADV88" s="0"/>
      <c r="ADW88" s="0"/>
      <c r="ADX88" s="0"/>
      <c r="ADY88" s="0"/>
      <c r="ADZ88" s="0"/>
      <c r="AEA88" s="0"/>
      <c r="AEB88" s="0"/>
      <c r="AEC88" s="0"/>
      <c r="AED88" s="0"/>
      <c r="AEE88" s="0"/>
      <c r="AEF88" s="0"/>
      <c r="AEG88" s="0"/>
      <c r="AEH88" s="0"/>
      <c r="AEI88" s="0"/>
      <c r="AEJ88" s="0"/>
      <c r="AEK88" s="0"/>
      <c r="AEL88" s="0"/>
      <c r="AEM88" s="0"/>
      <c r="AEN88" s="0"/>
      <c r="AEO88" s="0"/>
      <c r="AEP88" s="0"/>
      <c r="AEQ88" s="0"/>
      <c r="AER88" s="0"/>
      <c r="AES88" s="0"/>
      <c r="AET88" s="0"/>
      <c r="AEU88" s="0"/>
      <c r="AEV88" s="0"/>
      <c r="AEW88" s="0"/>
      <c r="AEX88" s="0"/>
      <c r="AEY88" s="0"/>
      <c r="AEZ88" s="0"/>
      <c r="AFA88" s="0"/>
      <c r="AFB88" s="0"/>
      <c r="AFC88" s="0"/>
      <c r="AFD88" s="0"/>
      <c r="AFE88" s="0"/>
      <c r="AFF88" s="0"/>
      <c r="AFG88" s="0"/>
      <c r="AFH88" s="0"/>
      <c r="AFI88" s="0"/>
      <c r="AFJ88" s="0"/>
      <c r="AFK88" s="0"/>
      <c r="AFL88" s="0"/>
      <c r="AFM88" s="0"/>
      <c r="AFN88" s="0"/>
      <c r="AFO88" s="0"/>
      <c r="AFP88" s="0"/>
      <c r="AFQ88" s="0"/>
      <c r="AFR88" s="0"/>
      <c r="AFS88" s="0"/>
      <c r="AFT88" s="0"/>
      <c r="AFU88" s="0"/>
      <c r="AFV88" s="0"/>
      <c r="AFW88" s="0"/>
      <c r="AFX88" s="0"/>
      <c r="AFY88" s="0"/>
      <c r="AFZ88" s="0"/>
      <c r="AGA88" s="0"/>
      <c r="AGB88" s="0"/>
      <c r="AGC88" s="0"/>
      <c r="AGD88" s="0"/>
      <c r="AGE88" s="0"/>
      <c r="AGF88" s="0"/>
      <c r="AGG88" s="0"/>
      <c r="AGH88" s="0"/>
      <c r="AGI88" s="0"/>
      <c r="AGJ88" s="0"/>
      <c r="AGK88" s="0"/>
      <c r="AGL88" s="0"/>
      <c r="AGM88" s="0"/>
      <c r="AGN88" s="0"/>
      <c r="AGO88" s="0"/>
      <c r="AGP88" s="0"/>
      <c r="AGQ88" s="0"/>
      <c r="AGR88" s="0"/>
      <c r="AGS88" s="0"/>
      <c r="AGT88" s="0"/>
      <c r="AGU88" s="0"/>
      <c r="AGV88" s="0"/>
      <c r="AGW88" s="0"/>
      <c r="AGX88" s="0"/>
      <c r="AGY88" s="0"/>
      <c r="AGZ88" s="0"/>
      <c r="AHA88" s="0"/>
      <c r="AHB88" s="0"/>
      <c r="AHC88" s="0"/>
      <c r="AHD88" s="0"/>
      <c r="AHE88" s="0"/>
      <c r="AHF88" s="0"/>
      <c r="AHG88" s="0"/>
      <c r="AHH88" s="0"/>
      <c r="AHI88" s="0"/>
      <c r="AHJ88" s="0"/>
      <c r="AHK88" s="0"/>
      <c r="AHL88" s="0"/>
      <c r="AHM88" s="0"/>
      <c r="AHN88" s="0"/>
      <c r="AHO88" s="0"/>
      <c r="AHP88" s="0"/>
      <c r="AHQ88" s="0"/>
      <c r="AHR88" s="0"/>
      <c r="AHS88" s="0"/>
      <c r="AHT88" s="0"/>
      <c r="AHU88" s="0"/>
      <c r="AHV88" s="0"/>
      <c r="AHW88" s="0"/>
      <c r="AHX88" s="0"/>
      <c r="AHY88" s="0"/>
      <c r="AHZ88" s="0"/>
      <c r="AIA88" s="0"/>
      <c r="AIB88" s="0"/>
      <c r="AIC88" s="0"/>
      <c r="AID88" s="0"/>
      <c r="AIE88" s="0"/>
      <c r="AIF88" s="0"/>
      <c r="AIG88" s="0"/>
      <c r="AIH88" s="0"/>
      <c r="AII88" s="0"/>
      <c r="AIJ88" s="0"/>
      <c r="AIK88" s="0"/>
      <c r="AIL88" s="0"/>
      <c r="AIM88" s="0"/>
      <c r="AIN88" s="0"/>
      <c r="AIO88" s="0"/>
      <c r="AIP88" s="0"/>
      <c r="AIQ88" s="0"/>
      <c r="AIR88" s="0"/>
      <c r="AIS88" s="0"/>
      <c r="AIT88" s="0"/>
      <c r="AIU88" s="0"/>
      <c r="AIV88" s="0"/>
      <c r="AIW88" s="0"/>
      <c r="AIX88" s="0"/>
      <c r="AIY88" s="0"/>
      <c r="AIZ88" s="0"/>
      <c r="AJA88" s="0"/>
      <c r="AJB88" s="0"/>
      <c r="AJC88" s="0"/>
      <c r="AJD88" s="0"/>
      <c r="AJE88" s="0"/>
      <c r="AJF88" s="0"/>
      <c r="AJG88" s="0"/>
      <c r="AJH88" s="0"/>
      <c r="AJI88" s="0"/>
      <c r="AJJ88" s="0"/>
      <c r="AJK88" s="0"/>
      <c r="AJL88" s="0"/>
      <c r="AJM88" s="0"/>
      <c r="AJN88" s="0"/>
      <c r="AJO88" s="0"/>
      <c r="AJP88" s="0"/>
      <c r="AJQ88" s="0"/>
      <c r="AJR88" s="0"/>
      <c r="AJS88" s="0"/>
      <c r="AJT88" s="0"/>
      <c r="AJU88" s="0"/>
      <c r="AJV88" s="0"/>
      <c r="AJW88" s="0"/>
      <c r="AJX88" s="0"/>
      <c r="AJY88" s="0"/>
      <c r="AJZ88" s="0"/>
      <c r="AKA88" s="0"/>
      <c r="AKB88" s="0"/>
      <c r="AKC88" s="0"/>
      <c r="AKD88" s="0"/>
      <c r="AKE88" s="0"/>
      <c r="AKF88" s="0"/>
      <c r="AKG88" s="0"/>
      <c r="AKH88" s="0"/>
      <c r="AKI88" s="0"/>
      <c r="AKJ88" s="0"/>
      <c r="AKK88" s="0"/>
      <c r="AKL88" s="0"/>
      <c r="AKM88" s="0"/>
      <c r="AKN88" s="0"/>
      <c r="AKO88" s="0"/>
      <c r="AKP88" s="0"/>
      <c r="AKQ88" s="0"/>
      <c r="AKR88" s="0"/>
      <c r="AKS88" s="0"/>
      <c r="AKT88" s="0"/>
      <c r="AKU88" s="0"/>
      <c r="AKV88" s="0"/>
      <c r="AKW88" s="0"/>
      <c r="AKX88" s="0"/>
      <c r="AKY88" s="0"/>
      <c r="AKZ88" s="0"/>
      <c r="ALA88" s="0"/>
      <c r="ALB88" s="0"/>
      <c r="ALC88" s="0"/>
      <c r="ALD88" s="0"/>
      <c r="ALE88" s="0"/>
      <c r="ALF88" s="0"/>
      <c r="ALG88" s="0"/>
      <c r="ALH88" s="0"/>
      <c r="ALI88" s="0"/>
      <c r="ALJ88" s="0"/>
      <c r="ALK88" s="0"/>
      <c r="ALL88" s="0"/>
      <c r="ALM88" s="0"/>
      <c r="ALN88" s="0"/>
      <c r="ALO88" s="0"/>
      <c r="ALP88" s="0"/>
      <c r="ALQ88" s="0"/>
      <c r="ALR88" s="0"/>
      <c r="ALS88" s="0"/>
      <c r="ALT88" s="0"/>
      <c r="ALU88" s="0"/>
      <c r="ALV88" s="0"/>
      <c r="ALW88" s="0"/>
      <c r="ALX88" s="0"/>
      <c r="ALY88" s="0"/>
      <c r="ALZ88" s="0"/>
      <c r="AMA88" s="0"/>
      <c r="AMB88" s="0"/>
      <c r="AMC88" s="0"/>
      <c r="AMD88" s="0"/>
      <c r="AME88" s="0"/>
      <c r="AMF88" s="0"/>
      <c r="AMG88" s="0"/>
      <c r="AMH88" s="0"/>
      <c r="AMI88" s="0"/>
      <c r="AMJ88" s="0"/>
    </row>
    <row r="89" s="327" customFormat="true" ht="11.25" hidden="false" customHeight="false" outlineLevel="0" collapsed="false">
      <c r="B89" s="328"/>
      <c r="D89" s="329" t="s">
        <v>147</v>
      </c>
      <c r="E89" s="330"/>
      <c r="F89" s="331" t="s">
        <v>832</v>
      </c>
      <c r="H89" s="330"/>
      <c r="L89" s="328"/>
      <c r="M89" s="332"/>
      <c r="N89" s="333"/>
      <c r="O89" s="333"/>
      <c r="P89" s="333"/>
      <c r="Q89" s="333"/>
      <c r="R89" s="333"/>
      <c r="S89" s="333"/>
      <c r="T89" s="334"/>
      <c r="AT89" s="330" t="s">
        <v>147</v>
      </c>
      <c r="AU89" s="330" t="s">
        <v>74</v>
      </c>
      <c r="AV89" s="327" t="s">
        <v>74</v>
      </c>
      <c r="AW89" s="327" t="s">
        <v>26</v>
      </c>
      <c r="AX89" s="327" t="s">
        <v>68</v>
      </c>
      <c r="AY89" s="330" t="s">
        <v>134</v>
      </c>
    </row>
    <row r="90" s="335" customFormat="true" ht="11.25" hidden="false" customHeight="false" outlineLevel="0" collapsed="false">
      <c r="B90" s="336"/>
      <c r="D90" s="329" t="s">
        <v>147</v>
      </c>
      <c r="E90" s="337"/>
      <c r="F90" s="338" t="s">
        <v>833</v>
      </c>
      <c r="H90" s="339" t="n">
        <v>1.517</v>
      </c>
      <c r="L90" s="336"/>
      <c r="M90" s="340"/>
      <c r="N90" s="341"/>
      <c r="O90" s="341"/>
      <c r="P90" s="341"/>
      <c r="Q90" s="341"/>
      <c r="R90" s="341"/>
      <c r="S90" s="341"/>
      <c r="T90" s="342"/>
      <c r="AT90" s="337" t="s">
        <v>147</v>
      </c>
      <c r="AU90" s="337" t="s">
        <v>74</v>
      </c>
      <c r="AV90" s="335" t="s">
        <v>85</v>
      </c>
      <c r="AW90" s="335" t="s">
        <v>26</v>
      </c>
      <c r="AX90" s="335" t="s">
        <v>74</v>
      </c>
      <c r="AY90" s="337" t="s">
        <v>134</v>
      </c>
    </row>
    <row r="91" s="256" customFormat="true" ht="16.5" hidden="false" customHeight="true" outlineLevel="0" collapsed="false">
      <c r="B91" s="315"/>
      <c r="C91" s="316" t="s">
        <v>139</v>
      </c>
      <c r="D91" s="316" t="s">
        <v>135</v>
      </c>
      <c r="E91" s="317" t="s">
        <v>834</v>
      </c>
      <c r="F91" s="318" t="s">
        <v>835</v>
      </c>
      <c r="G91" s="319" t="s">
        <v>274</v>
      </c>
      <c r="H91" s="320" t="n">
        <v>32.4</v>
      </c>
      <c r="I91" s="321"/>
      <c r="J91" s="321" t="n">
        <f aca="false">ROUND(I91*H91,2)</f>
        <v>0</v>
      </c>
      <c r="K91" s="318" t="s">
        <v>818</v>
      </c>
      <c r="L91" s="257"/>
      <c r="M91" s="322"/>
      <c r="N91" s="323"/>
      <c r="O91" s="324" t="n">
        <v>5.438</v>
      </c>
      <c r="P91" s="324" t="n">
        <f aca="false">O91*H91</f>
        <v>176.1912</v>
      </c>
      <c r="Q91" s="324" t="n">
        <v>0.12405</v>
      </c>
      <c r="R91" s="324" t="n">
        <f aca="false">Q91*H91</f>
        <v>4.01922</v>
      </c>
      <c r="S91" s="324" t="n">
        <v>0</v>
      </c>
      <c r="T91" s="325" t="n">
        <f aca="false">S91*H91</f>
        <v>0</v>
      </c>
      <c r="AR91" s="248" t="s">
        <v>139</v>
      </c>
      <c r="AT91" s="248" t="s">
        <v>135</v>
      </c>
      <c r="AU91" s="248" t="s">
        <v>74</v>
      </c>
      <c r="AY91" s="248" t="s">
        <v>134</v>
      </c>
      <c r="BE91" s="326" t="n">
        <f aca="false">IF(N91="základní",J91,0)</f>
        <v>0</v>
      </c>
      <c r="BF91" s="326" t="n">
        <f aca="false">IF(N91="snížená",J91,0)</f>
        <v>0</v>
      </c>
      <c r="BG91" s="326" t="n">
        <f aca="false">IF(N91="zákl. přenesená",J91,0)</f>
        <v>0</v>
      </c>
      <c r="BH91" s="326" t="n">
        <f aca="false">IF(N91="sníž. přenesená",J91,0)</f>
        <v>0</v>
      </c>
      <c r="BI91" s="326" t="n">
        <f aca="false">IF(N91="nulová",J91,0)</f>
        <v>0</v>
      </c>
      <c r="BJ91" s="248" t="s">
        <v>74</v>
      </c>
      <c r="BK91" s="326" t="n">
        <f aca="false">ROUND(I91*H91,2)</f>
        <v>0</v>
      </c>
      <c r="BL91" s="248" t="s">
        <v>139</v>
      </c>
      <c r="BM91" s="248" t="s">
        <v>836</v>
      </c>
    </row>
    <row r="92" s="327" customFormat="true" ht="11.25" hidden="false" customHeight="false" outlineLevel="0" collapsed="false">
      <c r="B92" s="328"/>
      <c r="D92" s="329" t="s">
        <v>147</v>
      </c>
      <c r="E92" s="330"/>
      <c r="F92" s="331" t="s">
        <v>837</v>
      </c>
      <c r="H92" s="330"/>
      <c r="L92" s="328"/>
      <c r="M92" s="332"/>
      <c r="N92" s="333"/>
      <c r="O92" s="333"/>
      <c r="P92" s="333"/>
      <c r="Q92" s="333"/>
      <c r="R92" s="333"/>
      <c r="S92" s="333"/>
      <c r="T92" s="334"/>
      <c r="AT92" s="330" t="s">
        <v>147</v>
      </c>
      <c r="AU92" s="330" t="s">
        <v>74</v>
      </c>
      <c r="AV92" s="327" t="s">
        <v>74</v>
      </c>
      <c r="AW92" s="327" t="s">
        <v>26</v>
      </c>
      <c r="AX92" s="327" t="s">
        <v>68</v>
      </c>
      <c r="AY92" s="330" t="s">
        <v>134</v>
      </c>
    </row>
    <row r="93" s="335" customFormat="true" ht="11.25" hidden="false" customHeight="false" outlineLevel="0" collapsed="false">
      <c r="B93" s="336"/>
      <c r="D93" s="329" t="s">
        <v>147</v>
      </c>
      <c r="E93" s="337"/>
      <c r="F93" s="338" t="s">
        <v>821</v>
      </c>
      <c r="H93" s="339" t="n">
        <v>32.4</v>
      </c>
      <c r="L93" s="336"/>
      <c r="M93" s="352"/>
      <c r="N93" s="353"/>
      <c r="O93" s="353"/>
      <c r="P93" s="353"/>
      <c r="Q93" s="353"/>
      <c r="R93" s="353"/>
      <c r="S93" s="353"/>
      <c r="T93" s="354"/>
      <c r="AT93" s="337" t="s">
        <v>147</v>
      </c>
      <c r="AU93" s="337" t="s">
        <v>74</v>
      </c>
      <c r="AV93" s="335" t="s">
        <v>85</v>
      </c>
      <c r="AW93" s="335" t="s">
        <v>26</v>
      </c>
      <c r="AX93" s="335" t="s">
        <v>74</v>
      </c>
      <c r="AY93" s="337" t="s">
        <v>134</v>
      </c>
    </row>
    <row r="94" s="256" customFormat="true" ht="6.95" hidden="false" customHeight="true" outlineLevel="0" collapsed="false">
      <c r="B94" s="276"/>
      <c r="C94" s="277"/>
      <c r="D94" s="277"/>
      <c r="E94" s="277"/>
      <c r="F94" s="277"/>
      <c r="G94" s="277"/>
      <c r="H94" s="277"/>
      <c r="I94" s="277"/>
      <c r="J94" s="277"/>
      <c r="K94" s="277"/>
      <c r="L94" s="257"/>
    </row>
    <row r="99" customFormat="false" ht="12.8" hidden="false" customHeight="false" outlineLevel="0" collapsed="false"/>
  </sheetData>
  <autoFilter ref="C79:K93"/>
  <mergeCells count="8">
    <mergeCell ref="L2:V2"/>
    <mergeCell ref="E7:H7"/>
    <mergeCell ref="E9:H9"/>
    <mergeCell ref="E27:H27"/>
    <mergeCell ref="E48:H48"/>
    <mergeCell ref="E50:H50"/>
    <mergeCell ref="E70:H70"/>
    <mergeCell ref="E72:H72"/>
  </mergeCell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2017-04-28T12:26:40Z</dcterms:created>
  <dc:creator>Jindra Milan</dc:creator>
  <dc:language>cs-CZ</dc:language>
  <cp:lastModifiedBy>Starosta</cp:lastModifiedBy>
  <dcterms:modified xsi:type="dcterms:W3CDTF">2019-03-21T12:41:22Z</dcterms:modified>
  <cp:revision>0</cp:revision>
</cp:coreProperties>
</file>